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naoki koiguchi\FOR CAST\HP素材\"/>
    </mc:Choice>
  </mc:AlternateContent>
  <xr:revisionPtr revIDLastSave="0" documentId="13_ncr:1_{4409CB43-1457-4EC9-98B9-F11F3B017B83}" xr6:coauthVersionLast="47" xr6:coauthVersionMax="47" xr10:uidLastSave="{00000000-0000-0000-0000-000000000000}"/>
  <bookViews>
    <workbookView xWindow="2460" yWindow="600" windowWidth="20172" windowHeight="7380" xr2:uid="{00000000-000D-0000-FFFF-FFFF00000000}"/>
  </bookViews>
  <sheets>
    <sheet name="損益計画_サンプル" sheetId="2" r:id="rId1"/>
  </sheets>
  <definedNames>
    <definedName name="_xlnm.Print_Area" localSheetId="0">損益計画_サンプル!$B$2:$Q$52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2" l="1"/>
  <c r="P42" i="2"/>
  <c r="O42" i="2"/>
  <c r="N42" i="2"/>
  <c r="M42" i="2"/>
  <c r="L42" i="2"/>
  <c r="K42" i="2"/>
  <c r="J42" i="2"/>
  <c r="I42" i="2"/>
  <c r="H42" i="2"/>
  <c r="G42" i="2"/>
  <c r="F42" i="2"/>
  <c r="E42" i="2"/>
  <c r="K28" i="2"/>
  <c r="J28" i="2"/>
  <c r="I28" i="2"/>
  <c r="H28" i="2"/>
  <c r="E17" i="2"/>
  <c r="P23" i="2"/>
  <c r="O23" i="2"/>
  <c r="N23" i="2"/>
  <c r="M23" i="2"/>
  <c r="L23" i="2"/>
  <c r="K23" i="2"/>
  <c r="J23" i="2"/>
  <c r="I23" i="2"/>
  <c r="H23" i="2"/>
  <c r="G23" i="2"/>
  <c r="F23" i="2"/>
  <c r="E23" i="2"/>
  <c r="O51" i="2" l="1"/>
  <c r="O50" i="2"/>
  <c r="O37" i="2"/>
  <c r="O36" i="2"/>
  <c r="O38" i="2" s="1"/>
  <c r="O16" i="2" s="1"/>
  <c r="O28" i="2" s="1"/>
  <c r="O27" i="2"/>
  <c r="O25" i="2"/>
  <c r="O24" i="2" s="1"/>
  <c r="O22" i="2"/>
  <c r="O43" i="2" s="1"/>
  <c r="O21" i="2"/>
  <c r="O20" i="2"/>
  <c r="O19" i="2"/>
  <c r="O18" i="2"/>
  <c r="O17" i="2" s="1"/>
  <c r="O13" i="2"/>
  <c r="O12" i="2"/>
  <c r="O14" i="2" s="1"/>
  <c r="O9" i="2"/>
  <c r="O7" i="2"/>
  <c r="O5" i="2"/>
  <c r="E49" i="2"/>
  <c r="P51" i="2"/>
  <c r="N51" i="2"/>
  <c r="M51" i="2"/>
  <c r="L51" i="2"/>
  <c r="K51" i="2"/>
  <c r="J51" i="2"/>
  <c r="I51" i="2"/>
  <c r="H51" i="2"/>
  <c r="G51" i="2"/>
  <c r="F51" i="2"/>
  <c r="E51" i="2"/>
  <c r="P50" i="2"/>
  <c r="N50" i="2"/>
  <c r="M50" i="2"/>
  <c r="L50" i="2"/>
  <c r="K50" i="2"/>
  <c r="J50" i="2"/>
  <c r="I50" i="2"/>
  <c r="H50" i="2"/>
  <c r="G50" i="2"/>
  <c r="F50" i="2"/>
  <c r="E50" i="2"/>
  <c r="Q45" i="2"/>
  <c r="Q44" i="2"/>
  <c r="Q41" i="2"/>
  <c r="Q40" i="2"/>
  <c r="Q35" i="2"/>
  <c r="Q34" i="2"/>
  <c r="Q33" i="2"/>
  <c r="Q32" i="2"/>
  <c r="F9" i="2"/>
  <c r="G9" i="2"/>
  <c r="H9" i="2"/>
  <c r="I9" i="2"/>
  <c r="J9" i="2"/>
  <c r="K9" i="2"/>
  <c r="L9" i="2"/>
  <c r="M9" i="2"/>
  <c r="N9" i="2"/>
  <c r="P9" i="2"/>
  <c r="E9" i="2"/>
  <c r="Q6" i="2"/>
  <c r="Q4" i="2"/>
  <c r="P26" i="2"/>
  <c r="F27" i="2"/>
  <c r="G27" i="2"/>
  <c r="H27" i="2"/>
  <c r="I27" i="2"/>
  <c r="J27" i="2"/>
  <c r="K27" i="2"/>
  <c r="L27" i="2"/>
  <c r="M27" i="2"/>
  <c r="N27" i="2"/>
  <c r="P27" i="2"/>
  <c r="E27" i="2"/>
  <c r="F22" i="2"/>
  <c r="F43" i="2" s="1"/>
  <c r="G22" i="2"/>
  <c r="G43" i="2" s="1"/>
  <c r="H22" i="2"/>
  <c r="H43" i="2" s="1"/>
  <c r="I22" i="2"/>
  <c r="I43" i="2" s="1"/>
  <c r="J22" i="2"/>
  <c r="J43" i="2" s="1"/>
  <c r="K22" i="2"/>
  <c r="K43" i="2" s="1"/>
  <c r="L22" i="2"/>
  <c r="L43" i="2" s="1"/>
  <c r="M22" i="2"/>
  <c r="M43" i="2" s="1"/>
  <c r="N22" i="2"/>
  <c r="N43" i="2" s="1"/>
  <c r="P22" i="2"/>
  <c r="P43" i="2" s="1"/>
  <c r="E22" i="2"/>
  <c r="Q26" i="2"/>
  <c r="F25" i="2"/>
  <c r="F24" i="2" s="1"/>
  <c r="G25" i="2"/>
  <c r="G24" i="2" s="1"/>
  <c r="H25" i="2"/>
  <c r="H24" i="2" s="1"/>
  <c r="I25" i="2"/>
  <c r="I24" i="2" s="1"/>
  <c r="J25" i="2"/>
  <c r="J24" i="2" s="1"/>
  <c r="K25" i="2"/>
  <c r="K24" i="2" s="1"/>
  <c r="L25" i="2"/>
  <c r="L24" i="2" s="1"/>
  <c r="M25" i="2"/>
  <c r="M24" i="2" s="1"/>
  <c r="N25" i="2"/>
  <c r="N24" i="2" s="1"/>
  <c r="P25" i="2"/>
  <c r="E25" i="2"/>
  <c r="E24" i="2" s="1"/>
  <c r="F21" i="2"/>
  <c r="G21" i="2"/>
  <c r="H21" i="2"/>
  <c r="I21" i="2"/>
  <c r="J21" i="2"/>
  <c r="K21" i="2"/>
  <c r="L21" i="2"/>
  <c r="M21" i="2"/>
  <c r="N21" i="2"/>
  <c r="P21" i="2"/>
  <c r="E21" i="2"/>
  <c r="F20" i="2"/>
  <c r="G20" i="2"/>
  <c r="H20" i="2"/>
  <c r="I20" i="2"/>
  <c r="J20" i="2"/>
  <c r="K20" i="2"/>
  <c r="L20" i="2"/>
  <c r="M20" i="2"/>
  <c r="N20" i="2"/>
  <c r="P20" i="2"/>
  <c r="E20" i="2"/>
  <c r="F18" i="2"/>
  <c r="G18" i="2"/>
  <c r="H18" i="2"/>
  <c r="I18" i="2"/>
  <c r="J18" i="2"/>
  <c r="K18" i="2"/>
  <c r="L18" i="2"/>
  <c r="M18" i="2"/>
  <c r="N18" i="2"/>
  <c r="P18" i="2"/>
  <c r="F19" i="2"/>
  <c r="G19" i="2"/>
  <c r="H19" i="2"/>
  <c r="I19" i="2"/>
  <c r="J19" i="2"/>
  <c r="K19" i="2"/>
  <c r="L19" i="2"/>
  <c r="M19" i="2"/>
  <c r="N19" i="2"/>
  <c r="P19" i="2"/>
  <c r="E19" i="2"/>
  <c r="E18" i="2"/>
  <c r="F13" i="2"/>
  <c r="G13" i="2"/>
  <c r="H13" i="2"/>
  <c r="I13" i="2"/>
  <c r="J13" i="2"/>
  <c r="K13" i="2"/>
  <c r="L13" i="2"/>
  <c r="M13" i="2"/>
  <c r="N13" i="2"/>
  <c r="P13" i="2"/>
  <c r="E13" i="2"/>
  <c r="Q11" i="2"/>
  <c r="Q10" i="2"/>
  <c r="F12" i="2"/>
  <c r="G12" i="2"/>
  <c r="H12" i="2"/>
  <c r="I12" i="2"/>
  <c r="J12" i="2"/>
  <c r="K12" i="2"/>
  <c r="L12" i="2"/>
  <c r="M12" i="2"/>
  <c r="N12" i="2"/>
  <c r="P12" i="2"/>
  <c r="E12" i="2"/>
  <c r="F7" i="2"/>
  <c r="G7" i="2"/>
  <c r="H7" i="2"/>
  <c r="I7" i="2"/>
  <c r="J7" i="2"/>
  <c r="K7" i="2"/>
  <c r="L7" i="2"/>
  <c r="M7" i="2"/>
  <c r="N7" i="2"/>
  <c r="P7" i="2"/>
  <c r="F5" i="2"/>
  <c r="G5" i="2"/>
  <c r="H5" i="2"/>
  <c r="I5" i="2"/>
  <c r="J5" i="2"/>
  <c r="K5" i="2"/>
  <c r="L5" i="2"/>
  <c r="M5" i="2"/>
  <c r="N5" i="2"/>
  <c r="P5" i="2"/>
  <c r="E7" i="2"/>
  <c r="E5" i="2"/>
  <c r="F36" i="2"/>
  <c r="G36" i="2"/>
  <c r="H36" i="2"/>
  <c r="I36" i="2"/>
  <c r="J36" i="2"/>
  <c r="K36" i="2"/>
  <c r="L36" i="2"/>
  <c r="M36" i="2"/>
  <c r="N36" i="2"/>
  <c r="P36" i="2"/>
  <c r="F37" i="2"/>
  <c r="G37" i="2"/>
  <c r="H37" i="2"/>
  <c r="I37" i="2"/>
  <c r="J37" i="2"/>
  <c r="K37" i="2"/>
  <c r="L37" i="2"/>
  <c r="M37" i="2"/>
  <c r="N37" i="2"/>
  <c r="P37" i="2"/>
  <c r="E37" i="2"/>
  <c r="E36" i="2"/>
  <c r="O8" i="2" l="1"/>
  <c r="O15" i="2" s="1"/>
  <c r="E52" i="2"/>
  <c r="F49" i="2" s="1"/>
  <c r="F52" i="2" s="1"/>
  <c r="Q50" i="2"/>
  <c r="Q43" i="2"/>
  <c r="Q51" i="2"/>
  <c r="Q36" i="2"/>
  <c r="Q37" i="2"/>
  <c r="Q9" i="2"/>
  <c r="P24" i="2"/>
  <c r="Q24" i="2" s="1"/>
  <c r="Q27" i="2"/>
  <c r="Q22" i="2"/>
  <c r="Q25" i="2"/>
  <c r="M17" i="2"/>
  <c r="I17" i="2"/>
  <c r="Q20" i="2"/>
  <c r="Q21" i="2"/>
  <c r="K17" i="2"/>
  <c r="H17" i="2"/>
  <c r="G17" i="2"/>
  <c r="P17" i="2"/>
  <c r="L17" i="2"/>
  <c r="Q18" i="2"/>
  <c r="N17" i="2"/>
  <c r="J17" i="2"/>
  <c r="F17" i="2"/>
  <c r="Q19" i="2"/>
  <c r="Q13" i="2"/>
  <c r="P38" i="2"/>
  <c r="P16" i="2" s="1"/>
  <c r="P28" i="2" s="1"/>
  <c r="G38" i="2"/>
  <c r="G16" i="2" s="1"/>
  <c r="G28" i="2" s="1"/>
  <c r="L38" i="2"/>
  <c r="L16" i="2" s="1"/>
  <c r="L28" i="2" s="1"/>
  <c r="H38" i="2"/>
  <c r="H16" i="2" s="1"/>
  <c r="N14" i="2"/>
  <c r="J14" i="2"/>
  <c r="F14" i="2"/>
  <c r="P14" i="2"/>
  <c r="K14" i="2"/>
  <c r="M14" i="2"/>
  <c r="I14" i="2"/>
  <c r="Q7" i="2"/>
  <c r="G14" i="2"/>
  <c r="L14" i="2"/>
  <c r="H14" i="2"/>
  <c r="Q12" i="2"/>
  <c r="K38" i="2"/>
  <c r="K16" i="2" s="1"/>
  <c r="E14" i="2"/>
  <c r="L8" i="2"/>
  <c r="H8" i="2"/>
  <c r="Q5" i="2"/>
  <c r="P8" i="2"/>
  <c r="K8" i="2"/>
  <c r="G8" i="2"/>
  <c r="N38" i="2"/>
  <c r="N16" i="2" s="1"/>
  <c r="N28" i="2" s="1"/>
  <c r="J38" i="2"/>
  <c r="J16" i="2" s="1"/>
  <c r="F38" i="2"/>
  <c r="F16" i="2" s="1"/>
  <c r="F28" i="2" s="1"/>
  <c r="M38" i="2"/>
  <c r="M16" i="2" s="1"/>
  <c r="M28" i="2" s="1"/>
  <c r="I38" i="2"/>
  <c r="I16" i="2" s="1"/>
  <c r="E8" i="2"/>
  <c r="N8" i="2"/>
  <c r="J8" i="2"/>
  <c r="F8" i="2"/>
  <c r="M8" i="2"/>
  <c r="I8" i="2"/>
  <c r="I15" i="2" s="1"/>
  <c r="E38" i="2"/>
  <c r="E16" i="2" s="1"/>
  <c r="E28" i="2" s="1"/>
  <c r="E46" i="2" l="1"/>
  <c r="O29" i="2"/>
  <c r="M15" i="2"/>
  <c r="H15" i="2"/>
  <c r="E15" i="2"/>
  <c r="G49" i="2"/>
  <c r="G52" i="2" s="1"/>
  <c r="F46" i="2"/>
  <c r="Q38" i="2"/>
  <c r="G15" i="2"/>
  <c r="N15" i="2"/>
  <c r="K15" i="2"/>
  <c r="J15" i="2"/>
  <c r="J29" i="2" s="1"/>
  <c r="L15" i="2"/>
  <c r="P15" i="2"/>
  <c r="F15" i="2"/>
  <c r="I29" i="2"/>
  <c r="Q23" i="2"/>
  <c r="Q17" i="2"/>
  <c r="Q16" i="2"/>
  <c r="Q14" i="2"/>
  <c r="Q8" i="2"/>
  <c r="M29" i="2" l="1"/>
  <c r="H29" i="2"/>
  <c r="E29" i="2"/>
  <c r="E47" i="2" s="1"/>
  <c r="F40" i="2" s="1"/>
  <c r="L29" i="2"/>
  <c r="G29" i="2"/>
  <c r="H49" i="2"/>
  <c r="H52" i="2" s="1"/>
  <c r="G46" i="2"/>
  <c r="K29" i="2"/>
  <c r="N29" i="2"/>
  <c r="F29" i="2"/>
  <c r="P29" i="2"/>
  <c r="Q28" i="2"/>
  <c r="Q15" i="2"/>
  <c r="Q42" i="2" l="1"/>
  <c r="H46" i="2"/>
  <c r="I49" i="2"/>
  <c r="I52" i="2" s="1"/>
  <c r="F47" i="2"/>
  <c r="G40" i="2" s="1"/>
  <c r="G47" i="2" s="1"/>
  <c r="H40" i="2" s="1"/>
  <c r="H47" i="2" s="1"/>
  <c r="I40" i="2" s="1"/>
  <c r="Q29" i="2"/>
  <c r="J49" i="2" l="1"/>
  <c r="J52" i="2" s="1"/>
  <c r="I46" i="2"/>
  <c r="I47" i="2" s="1"/>
  <c r="J40" i="2" s="1"/>
  <c r="K49" i="2" l="1"/>
  <c r="K52" i="2" s="1"/>
  <c r="J46" i="2"/>
  <c r="J47" i="2" s="1"/>
  <c r="K40" i="2" s="1"/>
  <c r="K46" i="2" l="1"/>
  <c r="K47" i="2" s="1"/>
  <c r="L40" i="2" s="1"/>
  <c r="L49" i="2"/>
  <c r="L52" i="2" s="1"/>
  <c r="L46" i="2" l="1"/>
  <c r="L47" i="2" s="1"/>
  <c r="M40" i="2" s="1"/>
  <c r="M49" i="2"/>
  <c r="M52" i="2" s="1"/>
  <c r="M46" i="2" l="1"/>
  <c r="M47" i="2" s="1"/>
  <c r="N40" i="2" s="1"/>
  <c r="N49" i="2"/>
  <c r="N52" i="2" s="1"/>
  <c r="O49" i="2" s="1"/>
  <c r="O52" i="2" s="1"/>
  <c r="O46" i="2" s="1"/>
  <c r="N46" i="2" l="1"/>
  <c r="N47" i="2" s="1"/>
  <c r="P49" i="2"/>
  <c r="P40" i="2" l="1"/>
  <c r="O40" i="2"/>
  <c r="O47" i="2" s="1"/>
  <c r="P52" i="2"/>
  <c r="Q49" i="2"/>
  <c r="P46" i="2" l="1"/>
  <c r="Q52" i="2"/>
  <c r="Q46" i="2" l="1"/>
  <c r="P47" i="2"/>
  <c r="Q47" i="2" s="1"/>
</calcChain>
</file>

<file path=xl/sharedStrings.xml><?xml version="1.0" encoding="utf-8"?>
<sst xmlns="http://schemas.openxmlformats.org/spreadsheetml/2006/main" count="70" uniqueCount="65">
  <si>
    <t>人件費</t>
    <rPh sb="0" eb="3">
      <t>ジンケンヒ</t>
    </rPh>
    <phoneticPr fontId="1"/>
  </si>
  <si>
    <t>代表取締役</t>
    <rPh sb="0" eb="2">
      <t>ダイヒョウ</t>
    </rPh>
    <rPh sb="2" eb="5">
      <t>トリシマリヤク</t>
    </rPh>
    <phoneticPr fontId="1"/>
  </si>
  <si>
    <t>取締役</t>
    <rPh sb="0" eb="3">
      <t>トリシマリヤク</t>
    </rPh>
    <phoneticPr fontId="1"/>
  </si>
  <si>
    <t>従業員（フロント）</t>
    <rPh sb="0" eb="3">
      <t>ジュウギョウイン</t>
    </rPh>
    <phoneticPr fontId="1"/>
  </si>
  <si>
    <t>従業員（バック）</t>
    <rPh sb="0" eb="3">
      <t>ジュウギョウイン</t>
    </rPh>
    <phoneticPr fontId="1"/>
  </si>
  <si>
    <t>役員報酬（社保等15%）</t>
    <rPh sb="0" eb="2">
      <t>ヤクイン</t>
    </rPh>
    <rPh sb="2" eb="4">
      <t>ホウシュウ</t>
    </rPh>
    <rPh sb="5" eb="7">
      <t>シャホ</t>
    </rPh>
    <rPh sb="7" eb="8">
      <t>トウ</t>
    </rPh>
    <phoneticPr fontId="1"/>
  </si>
  <si>
    <t>従業員（社保等15%）</t>
    <rPh sb="0" eb="3">
      <t>ジュウギョウイン</t>
    </rPh>
    <rPh sb="4" eb="6">
      <t>シャホ</t>
    </rPh>
    <rPh sb="6" eb="7">
      <t>トウ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</si>
  <si>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</si>
  <si>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</si>
  <si>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売上高</t>
    <rPh sb="0" eb="2">
      <t>ウリアゲ</t>
    </rPh>
    <rPh sb="2" eb="3">
      <t>ダカ</t>
    </rPh>
    <phoneticPr fontId="1"/>
  </si>
  <si>
    <t>（単位：円、税抜）</t>
    <rPh sb="1" eb="3">
      <t>タンイ</t>
    </rPh>
    <rPh sb="4" eb="5">
      <t>エン</t>
    </rPh>
    <rPh sb="6" eb="8">
      <t>ゼイヌキ</t>
    </rPh>
    <phoneticPr fontId="1"/>
  </si>
  <si>
    <t>売上原価</t>
    <rPh sb="0" eb="2">
      <t>ウリアゲ</t>
    </rPh>
    <rPh sb="2" eb="4">
      <t>ゲンカ</t>
    </rPh>
    <phoneticPr fontId="1"/>
  </si>
  <si>
    <t>売上高計</t>
    <rPh sb="0" eb="2">
      <t>ウリアゲ</t>
    </rPh>
    <rPh sb="2" eb="3">
      <t>ダカ</t>
    </rPh>
    <rPh sb="3" eb="4">
      <t>ケイ</t>
    </rPh>
    <phoneticPr fontId="1"/>
  </si>
  <si>
    <t>システム利用料</t>
    <rPh sb="4" eb="6">
      <t>リヨウ</t>
    </rPh>
    <rPh sb="6" eb="7">
      <t>リョウ</t>
    </rPh>
    <phoneticPr fontId="1"/>
  </si>
  <si>
    <t>システムメンテナンス費用</t>
    <rPh sb="10" eb="12">
      <t>ヒヨウ</t>
    </rPh>
    <phoneticPr fontId="1"/>
  </si>
  <si>
    <t>売上原価計</t>
    <rPh sb="0" eb="2">
      <t>ウリアゲ</t>
    </rPh>
    <rPh sb="2" eb="4">
      <t>ゲンカ</t>
    </rPh>
    <rPh sb="4" eb="5">
      <t>ケイ</t>
    </rPh>
    <phoneticPr fontId="1"/>
  </si>
  <si>
    <t>売上総利益</t>
    <rPh sb="0" eb="2">
      <t>ウリアゲ</t>
    </rPh>
    <rPh sb="2" eb="5">
      <t>ソウリエキ</t>
    </rPh>
    <phoneticPr fontId="1"/>
  </si>
  <si>
    <t>販管費</t>
    <rPh sb="0" eb="3">
      <t>ハンカンヒ</t>
    </rPh>
    <phoneticPr fontId="1"/>
  </si>
  <si>
    <t>支払報酬</t>
    <rPh sb="0" eb="2">
      <t>シハラ</t>
    </rPh>
    <rPh sb="2" eb="4">
      <t>ホウシュウ</t>
    </rPh>
    <phoneticPr fontId="1"/>
  </si>
  <si>
    <t>　弁護士</t>
    <rPh sb="1" eb="4">
      <t>ベンゴシ</t>
    </rPh>
    <phoneticPr fontId="1"/>
  </si>
  <si>
    <t>　会計士</t>
    <rPh sb="1" eb="3">
      <t>カイケイ</t>
    </rPh>
    <rPh sb="3" eb="4">
      <t>シ</t>
    </rPh>
    <phoneticPr fontId="1"/>
  </si>
  <si>
    <t>地代家賃</t>
    <rPh sb="0" eb="2">
      <t>チダイ</t>
    </rPh>
    <rPh sb="2" eb="4">
      <t>ヤチン</t>
    </rPh>
    <phoneticPr fontId="1"/>
  </si>
  <si>
    <t>通信費</t>
    <rPh sb="0" eb="3">
      <t>ツウシンヒ</t>
    </rPh>
    <phoneticPr fontId="1"/>
  </si>
  <si>
    <t>その他</t>
    <rPh sb="2" eb="3">
      <t>タ</t>
    </rPh>
    <phoneticPr fontId="1"/>
  </si>
  <si>
    <t>　会計ソフト利用料</t>
    <rPh sb="1" eb="3">
      <t>カイケイ</t>
    </rPh>
    <rPh sb="6" eb="9">
      <t>リヨウリョウ</t>
    </rPh>
    <phoneticPr fontId="1"/>
  </si>
  <si>
    <t>　決算作業料</t>
    <rPh sb="1" eb="3">
      <t>ケッサン</t>
    </rPh>
    <rPh sb="3" eb="5">
      <t>サギョウ</t>
    </rPh>
    <rPh sb="5" eb="6">
      <t>リョウ</t>
    </rPh>
    <phoneticPr fontId="1"/>
  </si>
  <si>
    <t>広告費</t>
    <rPh sb="0" eb="2">
      <t>コウコク</t>
    </rPh>
    <rPh sb="2" eb="3">
      <t>ヒ</t>
    </rPh>
    <phoneticPr fontId="1"/>
  </si>
  <si>
    <t>ソフトウェア償却（5年）</t>
    <rPh sb="6" eb="8">
      <t>ショウキャク</t>
    </rPh>
    <rPh sb="10" eb="11">
      <t>ネン</t>
    </rPh>
    <phoneticPr fontId="1"/>
  </si>
  <si>
    <t>　雑費</t>
    <rPh sb="1" eb="3">
      <t>ザッピ</t>
    </rPh>
    <phoneticPr fontId="1"/>
  </si>
  <si>
    <t>販管費計</t>
    <rPh sb="0" eb="3">
      <t>ハンカンヒ</t>
    </rPh>
    <rPh sb="3" eb="4">
      <t>ケイ</t>
    </rPh>
    <phoneticPr fontId="1"/>
  </si>
  <si>
    <t>営業利益</t>
    <rPh sb="0" eb="2">
      <t>エイギョウ</t>
    </rPh>
    <rPh sb="2" eb="4">
      <t>リエキ</t>
    </rPh>
    <phoneticPr fontId="1"/>
  </si>
  <si>
    <t>　（月額）</t>
    <rPh sb="2" eb="4">
      <t>ゲツガク</t>
    </rPh>
    <phoneticPr fontId="1"/>
  </si>
  <si>
    <t>月初残高</t>
    <rPh sb="0" eb="2">
      <t>ゲッショ</t>
    </rPh>
    <rPh sb="2" eb="4">
      <t>ザンダカ</t>
    </rPh>
    <phoneticPr fontId="1"/>
  </si>
  <si>
    <t>営業損失</t>
    <rPh sb="0" eb="2">
      <t>エイギョウ</t>
    </rPh>
    <rPh sb="2" eb="4">
      <t>ソンシツ</t>
    </rPh>
    <phoneticPr fontId="1"/>
  </si>
  <si>
    <t>償却分</t>
    <rPh sb="0" eb="2">
      <t>ショウキャク</t>
    </rPh>
    <rPh sb="2" eb="3">
      <t>ブン</t>
    </rPh>
    <phoneticPr fontId="1"/>
  </si>
  <si>
    <t>借入等</t>
    <rPh sb="0" eb="2">
      <t>カリイレ</t>
    </rPh>
    <rPh sb="2" eb="3">
      <t>トウ</t>
    </rPh>
    <phoneticPr fontId="1"/>
  </si>
  <si>
    <t>月末残高</t>
    <rPh sb="0" eb="2">
      <t>ゲツマツ</t>
    </rPh>
    <rPh sb="2" eb="4">
      <t>ザンダカ</t>
    </rPh>
    <phoneticPr fontId="1"/>
  </si>
  <si>
    <t>支払利息</t>
    <rPh sb="0" eb="2">
      <t>シハライ</t>
    </rPh>
    <rPh sb="2" eb="4">
      <t>リソク</t>
    </rPh>
    <phoneticPr fontId="1"/>
  </si>
  <si>
    <t>マイナス</t>
    <phoneticPr fontId="1"/>
  </si>
  <si>
    <t>プラス</t>
    <phoneticPr fontId="1"/>
  </si>
  <si>
    <t>借入の返済</t>
    <rPh sb="0" eb="2">
      <t>カリイレ</t>
    </rPh>
    <rPh sb="3" eb="5">
      <t>ヘンサイ</t>
    </rPh>
    <phoneticPr fontId="1"/>
  </si>
  <si>
    <t>返済額</t>
    <rPh sb="0" eb="2">
      <t>ヘンサイ</t>
    </rPh>
    <rPh sb="2" eb="3">
      <t>ガク</t>
    </rPh>
    <phoneticPr fontId="1"/>
  </si>
  <si>
    <t>期首借入残高</t>
    <rPh sb="0" eb="2">
      <t>キシュ</t>
    </rPh>
    <rPh sb="2" eb="4">
      <t>カリイ</t>
    </rPh>
    <rPh sb="4" eb="6">
      <t>ザンダカ</t>
    </rPh>
    <phoneticPr fontId="1"/>
  </si>
  <si>
    <t>期末借入残高</t>
    <rPh sb="0" eb="2">
      <t>キマツ</t>
    </rPh>
    <rPh sb="2" eb="4">
      <t>カリイレ</t>
    </rPh>
    <rPh sb="4" eb="6">
      <t>ザンダカ</t>
    </rPh>
    <phoneticPr fontId="1"/>
  </si>
  <si>
    <t>toC売上</t>
    <rPh sb="3" eb="5">
      <t>ウリアゲ</t>
    </rPh>
    <phoneticPr fontId="1"/>
  </si>
  <si>
    <t>toB売上</t>
    <rPh sb="3" eb="5">
      <t>ウリアゲ</t>
    </rPh>
    <phoneticPr fontId="1"/>
  </si>
  <si>
    <t>　利用者数（個人）</t>
    <rPh sb="1" eb="5">
      <t>リヨウシャスウ</t>
    </rPh>
    <rPh sb="6" eb="8">
      <t>コジン</t>
    </rPh>
    <phoneticPr fontId="1"/>
  </si>
  <si>
    <t>　法人向け</t>
    <rPh sb="1" eb="3">
      <t>ホウジン</t>
    </rPh>
    <rPh sb="3" eb="4">
      <t>ム</t>
    </rPh>
    <phoneticPr fontId="1"/>
  </si>
  <si>
    <t>　個人向け</t>
    <rPh sb="1" eb="4">
      <t>コジンム</t>
    </rPh>
    <phoneticPr fontId="1"/>
  </si>
  <si>
    <t>コンテンツ制作費</t>
    <rPh sb="5" eb="8">
      <t>セイサクヒ</t>
    </rPh>
    <phoneticPr fontId="1"/>
  </si>
  <si>
    <t>ソフトウェア</t>
    <phoneticPr fontId="1"/>
  </si>
  <si>
    <t>借入額（据置36か月）</t>
    <rPh sb="0" eb="2">
      <t>カリイレ</t>
    </rPh>
    <rPh sb="2" eb="3">
      <t>ガク</t>
    </rPh>
    <rPh sb="4" eb="6">
      <t>スエオキ</t>
    </rPh>
    <rPh sb="9" eb="10">
      <t>ゲツ</t>
    </rPh>
    <phoneticPr fontId="1"/>
  </si>
  <si>
    <t>〇〇/4</t>
    <phoneticPr fontId="1"/>
  </si>
  <si>
    <t>〇〇/5</t>
    <phoneticPr fontId="1"/>
  </si>
  <si>
    <t>〇〇/6</t>
    <phoneticPr fontId="1"/>
  </si>
  <si>
    <t>〇〇/7</t>
    <phoneticPr fontId="1"/>
  </si>
  <si>
    <t>〇〇/8</t>
    <phoneticPr fontId="1"/>
  </si>
  <si>
    <t>〇〇/9</t>
    <phoneticPr fontId="1"/>
  </si>
  <si>
    <t>〇〇/10</t>
    <phoneticPr fontId="1"/>
  </si>
  <si>
    <t>〇〇/11</t>
    <phoneticPr fontId="1"/>
  </si>
  <si>
    <t>〇〇/12</t>
    <phoneticPr fontId="1"/>
  </si>
  <si>
    <t>〇〇/1</t>
    <phoneticPr fontId="1"/>
  </si>
  <si>
    <t>〇〇/3</t>
    <phoneticPr fontId="1"/>
  </si>
  <si>
    <t>　利用社数（法人）</t>
    <rPh sb="1" eb="3">
      <t>リヨウ</t>
    </rPh>
    <rPh sb="3" eb="4">
      <t>シャ</t>
    </rPh>
    <rPh sb="4" eb="5">
      <t>スウ</t>
    </rPh>
    <rPh sb="6" eb="8">
      <t>ホウジン</t>
    </rPh>
    <phoneticPr fontId="1"/>
  </si>
  <si>
    <t>〇〇/2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</si>
</sst>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;&quot;▲ &quot;#,##0"/>
    <numFmt numFmtId="178" formatCode="0.0%"/>
  </numFmts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38" fontId="0" fillId="0" borderId="0" xfId="1" applyFont="1" applyAlignment="1">
      <alignment vertical="center"/>
    </xf>
    <xf numFmtId="38" fontId="0" fillId="0" borderId="0" xfId="1" applyFont="1" applyAlignment="1">
      <alignment horizontal="right" vertical="center"/>
    </xf>
    <xf numFmtId="38" fontId="0" fillId="0" borderId="0" xfId="1" applyFont="1" applyAlignment="1">
      <alignment horizontal="center" vertical="center"/>
    </xf>
    <xf numFmtId="176" fontId="0" fillId="0" borderId="0" xfId="1" applyNumberFormat="1" applyFont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176" fontId="0" fillId="0" borderId="0" xfId="1" applyNumberFormat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38" fontId="0" fillId="0" borderId="15" xfId="1" applyFont="1" applyBorder="1" applyAlignment="1">
      <alignment vertical="center"/>
    </xf>
    <xf numFmtId="38" fontId="0" fillId="2" borderId="7" xfId="1" applyFont="1" applyFill="1" applyBorder="1" applyAlignment="1">
      <alignment horizontal="center" vertical="center"/>
    </xf>
    <xf numFmtId="38" fontId="0" fillId="2" borderId="8" xfId="1" applyFont="1" applyFill="1" applyBorder="1" applyAlignment="1">
      <alignment horizontal="center" vertical="center"/>
    </xf>
    <xf numFmtId="176" fontId="0" fillId="2" borderId="8" xfId="1" applyNumberFormat="1" applyFont="1" applyFill="1" applyBorder="1" applyAlignment="1">
      <alignment horizontal="center" vertical="center"/>
    </xf>
    <xf numFmtId="38" fontId="0" fillId="2" borderId="10" xfId="1" quotePrefix="1" applyFont="1" applyFill="1" applyBorder="1" applyAlignment="1">
      <alignment horizontal="center" vertical="center"/>
    </xf>
    <xf numFmtId="38" fontId="0" fillId="2" borderId="11" xfId="1" quotePrefix="1" applyFont="1" applyFill="1" applyBorder="1" applyAlignment="1">
      <alignment horizontal="center" vertical="center"/>
    </xf>
    <xf numFmtId="38" fontId="0" fillId="2" borderId="12" xfId="1" quotePrefix="1" applyFont="1" applyFill="1" applyBorder="1" applyAlignment="1">
      <alignment horizontal="center" vertical="center"/>
    </xf>
    <xf numFmtId="38" fontId="0" fillId="2" borderId="9" xfId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vertical="center"/>
    </xf>
    <xf numFmtId="38" fontId="0" fillId="2" borderId="2" xfId="1" applyFont="1" applyFill="1" applyBorder="1" applyAlignment="1">
      <alignment vertical="center"/>
    </xf>
    <xf numFmtId="38" fontId="0" fillId="2" borderId="4" xfId="1" applyFont="1" applyFill="1" applyBorder="1" applyAlignment="1">
      <alignment vertical="center"/>
    </xf>
    <xf numFmtId="38" fontId="0" fillId="2" borderId="7" xfId="1" applyFont="1" applyFill="1" applyBorder="1" applyAlignment="1">
      <alignment vertical="center"/>
    </xf>
    <xf numFmtId="38" fontId="0" fillId="2" borderId="5" xfId="1" applyFont="1" applyFill="1" applyBorder="1" applyAlignment="1">
      <alignment horizontal="center" vertical="center"/>
    </xf>
    <xf numFmtId="176" fontId="0" fillId="2" borderId="5" xfId="1" applyNumberFormat="1" applyFont="1" applyFill="1" applyBorder="1" applyAlignment="1">
      <alignment vertical="center"/>
    </xf>
    <xf numFmtId="38" fontId="0" fillId="2" borderId="8" xfId="1" applyFont="1" applyFill="1" applyBorder="1" applyAlignment="1">
      <alignment vertical="center"/>
    </xf>
    <xf numFmtId="176" fontId="0" fillId="2" borderId="8" xfId="1" applyNumberFormat="1" applyFont="1" applyFill="1" applyBorder="1" applyAlignment="1">
      <alignment vertical="center"/>
    </xf>
    <xf numFmtId="177" fontId="0" fillId="2" borderId="10" xfId="1" applyNumberFormat="1" applyFont="1" applyFill="1" applyBorder="1" applyAlignment="1">
      <alignment vertical="center"/>
    </xf>
    <xf numFmtId="177" fontId="0" fillId="2" borderId="11" xfId="1" applyNumberFormat="1" applyFont="1" applyFill="1" applyBorder="1" applyAlignment="1">
      <alignment vertical="center"/>
    </xf>
    <xf numFmtId="177" fontId="0" fillId="2" borderId="12" xfId="1" applyNumberFormat="1" applyFont="1" applyFill="1" applyBorder="1" applyAlignment="1">
      <alignment vertical="center"/>
    </xf>
    <xf numFmtId="177" fontId="0" fillId="2" borderId="9" xfId="1" applyNumberFormat="1" applyFont="1" applyFill="1" applyBorder="1" applyAlignment="1">
      <alignment vertical="center"/>
    </xf>
    <xf numFmtId="38" fontId="0" fillId="2" borderId="5" xfId="1" applyFont="1" applyFill="1" applyBorder="1" applyAlignment="1">
      <alignment vertical="center"/>
    </xf>
    <xf numFmtId="38" fontId="0" fillId="2" borderId="16" xfId="1" applyFont="1" applyFill="1" applyBorder="1" applyAlignment="1">
      <alignment vertical="center"/>
    </xf>
    <xf numFmtId="38" fontId="0" fillId="2" borderId="17" xfId="1" applyFont="1" applyFill="1" applyBorder="1" applyAlignment="1">
      <alignment vertical="center"/>
    </xf>
    <xf numFmtId="38" fontId="0" fillId="2" borderId="18" xfId="1" applyFont="1" applyFill="1" applyBorder="1" applyAlignment="1">
      <alignment vertical="center"/>
    </xf>
    <xf numFmtId="38" fontId="0" fillId="2" borderId="6" xfId="1" applyFont="1" applyFill="1" applyBorder="1" applyAlignment="1">
      <alignment vertical="center"/>
    </xf>
    <xf numFmtId="38" fontId="0" fillId="0" borderId="19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176" fontId="0" fillId="0" borderId="26" xfId="1" applyNumberFormat="1" applyFont="1" applyBorder="1" applyAlignment="1">
      <alignment vertical="center"/>
    </xf>
    <xf numFmtId="177" fontId="0" fillId="0" borderId="27" xfId="1" applyNumberFormat="1" applyFont="1" applyBorder="1" applyAlignment="1">
      <alignment vertical="center"/>
    </xf>
    <xf numFmtId="177" fontId="0" fillId="0" borderId="28" xfId="1" applyNumberFormat="1" applyFont="1" applyBorder="1" applyAlignment="1">
      <alignment vertical="center"/>
    </xf>
    <xf numFmtId="177" fontId="0" fillId="0" borderId="29" xfId="1" applyNumberFormat="1" applyFont="1" applyBorder="1" applyAlignment="1">
      <alignment vertical="center"/>
    </xf>
    <xf numFmtId="177" fontId="0" fillId="0" borderId="30" xfId="1" applyNumberFormat="1" applyFont="1" applyBorder="1" applyAlignment="1">
      <alignment vertical="center"/>
    </xf>
    <xf numFmtId="38" fontId="0" fillId="0" borderId="31" xfId="1" applyFont="1" applyBorder="1" applyAlignment="1">
      <alignment vertical="center"/>
    </xf>
    <xf numFmtId="176" fontId="0" fillId="0" borderId="32" xfId="1" applyNumberFormat="1" applyFont="1" applyBorder="1" applyAlignment="1">
      <alignment vertical="center"/>
    </xf>
    <xf numFmtId="38" fontId="0" fillId="0" borderId="33" xfId="1" applyFont="1" applyBorder="1" applyAlignment="1">
      <alignment vertical="center"/>
    </xf>
    <xf numFmtId="38" fontId="0" fillId="0" borderId="34" xfId="1" applyFont="1" applyBorder="1" applyAlignment="1">
      <alignment vertical="center"/>
    </xf>
    <xf numFmtId="38" fontId="0" fillId="0" borderId="35" xfId="1" applyFont="1" applyBorder="1" applyAlignment="1">
      <alignment vertical="center"/>
    </xf>
    <xf numFmtId="38" fontId="0" fillId="0" borderId="36" xfId="1" applyFont="1" applyBorder="1" applyAlignment="1">
      <alignment vertical="center"/>
    </xf>
    <xf numFmtId="176" fontId="0" fillId="0" borderId="20" xfId="1" applyNumberFormat="1" applyFont="1" applyBorder="1" applyAlignment="1">
      <alignment vertical="center" shrinkToFit="1"/>
    </xf>
    <xf numFmtId="177" fontId="0" fillId="0" borderId="21" xfId="1" applyNumberFormat="1" applyFont="1" applyBorder="1" applyAlignment="1">
      <alignment vertical="center" shrinkToFit="1"/>
    </xf>
    <xf numFmtId="177" fontId="0" fillId="0" borderId="22" xfId="1" applyNumberFormat="1" applyFont="1" applyBorder="1" applyAlignment="1">
      <alignment vertical="center" shrinkToFit="1"/>
    </xf>
    <xf numFmtId="177" fontId="0" fillId="0" borderId="23" xfId="1" applyNumberFormat="1" applyFont="1" applyBorder="1" applyAlignment="1">
      <alignment vertical="center" shrinkToFit="1"/>
    </xf>
    <xf numFmtId="177" fontId="0" fillId="0" borderId="24" xfId="1" applyNumberFormat="1" applyFont="1" applyBorder="1" applyAlignment="1">
      <alignment vertical="center" shrinkToFit="1"/>
    </xf>
    <xf numFmtId="176" fontId="0" fillId="0" borderId="26" xfId="1" applyNumberFormat="1" applyFont="1" applyBorder="1" applyAlignment="1">
      <alignment vertical="center" shrinkToFit="1"/>
    </xf>
    <xf numFmtId="177" fontId="0" fillId="0" borderId="27" xfId="1" applyNumberFormat="1" applyFont="1" applyBorder="1" applyAlignment="1">
      <alignment vertical="center" shrinkToFit="1"/>
    </xf>
    <xf numFmtId="177" fontId="0" fillId="0" borderId="28" xfId="1" applyNumberFormat="1" applyFont="1" applyBorder="1" applyAlignment="1">
      <alignment vertical="center" shrinkToFit="1"/>
    </xf>
    <xf numFmtId="177" fontId="0" fillId="0" borderId="29" xfId="1" applyNumberFormat="1" applyFont="1" applyBorder="1" applyAlignment="1">
      <alignment vertical="center" shrinkToFit="1"/>
    </xf>
    <xf numFmtId="177" fontId="0" fillId="0" borderId="30" xfId="1" applyNumberFormat="1" applyFont="1" applyBorder="1" applyAlignment="1">
      <alignment vertical="center" shrinkToFit="1"/>
    </xf>
    <xf numFmtId="176" fontId="0" fillId="0" borderId="32" xfId="1" applyNumberFormat="1" applyFont="1" applyBorder="1" applyAlignment="1">
      <alignment vertical="center" shrinkToFit="1"/>
    </xf>
    <xf numFmtId="177" fontId="0" fillId="0" borderId="33" xfId="1" applyNumberFormat="1" applyFont="1" applyBorder="1" applyAlignment="1">
      <alignment vertical="center" shrinkToFit="1"/>
    </xf>
    <xf numFmtId="177" fontId="0" fillId="0" borderId="34" xfId="1" applyNumberFormat="1" applyFont="1" applyBorder="1" applyAlignment="1">
      <alignment vertical="center" shrinkToFit="1"/>
    </xf>
    <xf numFmtId="177" fontId="0" fillId="0" borderId="35" xfId="1" applyNumberFormat="1" applyFont="1" applyBorder="1" applyAlignment="1">
      <alignment vertical="center" shrinkToFit="1"/>
    </xf>
    <xf numFmtId="177" fontId="0" fillId="0" borderId="36" xfId="1" applyNumberFormat="1" applyFont="1" applyBorder="1" applyAlignment="1">
      <alignment vertical="center" shrinkToFit="1"/>
    </xf>
    <xf numFmtId="176" fontId="0" fillId="2" borderId="5" xfId="1" applyNumberFormat="1" applyFont="1" applyFill="1" applyBorder="1" applyAlignment="1">
      <alignment vertical="center" shrinkToFit="1"/>
    </xf>
    <xf numFmtId="177" fontId="0" fillId="2" borderId="16" xfId="1" applyNumberFormat="1" applyFont="1" applyFill="1" applyBorder="1" applyAlignment="1">
      <alignment vertical="center" shrinkToFit="1"/>
    </xf>
    <xf numFmtId="177" fontId="0" fillId="2" borderId="17" xfId="1" applyNumberFormat="1" applyFont="1" applyFill="1" applyBorder="1" applyAlignment="1">
      <alignment vertical="center" shrinkToFit="1"/>
    </xf>
    <xf numFmtId="177" fontId="0" fillId="2" borderId="18" xfId="1" applyNumberFormat="1" applyFont="1" applyFill="1" applyBorder="1" applyAlignment="1">
      <alignment vertical="center" shrinkToFit="1"/>
    </xf>
    <xf numFmtId="177" fontId="0" fillId="2" borderId="6" xfId="1" applyNumberFormat="1" applyFont="1" applyFill="1" applyBorder="1" applyAlignment="1">
      <alignment vertical="center" shrinkToFit="1"/>
    </xf>
    <xf numFmtId="176" fontId="0" fillId="2" borderId="8" xfId="1" applyNumberFormat="1" applyFont="1" applyFill="1" applyBorder="1" applyAlignment="1">
      <alignment vertical="center" shrinkToFit="1"/>
    </xf>
    <xf numFmtId="177" fontId="0" fillId="2" borderId="10" xfId="1" applyNumberFormat="1" applyFont="1" applyFill="1" applyBorder="1" applyAlignment="1">
      <alignment vertical="center" shrinkToFit="1"/>
    </xf>
    <xf numFmtId="177" fontId="0" fillId="2" borderId="11" xfId="1" applyNumberFormat="1" applyFont="1" applyFill="1" applyBorder="1" applyAlignment="1">
      <alignment vertical="center" shrinkToFit="1"/>
    </xf>
    <xf numFmtId="177" fontId="0" fillId="2" borderId="12" xfId="1" applyNumberFormat="1" applyFont="1" applyFill="1" applyBorder="1" applyAlignment="1">
      <alignment vertical="center" shrinkToFit="1"/>
    </xf>
    <xf numFmtId="177" fontId="0" fillId="2" borderId="9" xfId="1" applyNumberFormat="1" applyFont="1" applyFill="1" applyBorder="1" applyAlignment="1">
      <alignment vertical="center" shrinkToFit="1"/>
    </xf>
    <xf numFmtId="176" fontId="0" fillId="0" borderId="0" xfId="1" applyNumberFormat="1" applyFont="1" applyAlignment="1">
      <alignment vertical="center" shrinkToFit="1"/>
    </xf>
    <xf numFmtId="38" fontId="0" fillId="0" borderId="0" xfId="1" applyFont="1" applyAlignment="1">
      <alignment vertical="center" shrinkToFit="1"/>
    </xf>
    <xf numFmtId="38" fontId="0" fillId="0" borderId="21" xfId="1" applyFont="1" applyBorder="1" applyAlignment="1">
      <alignment vertical="center" shrinkToFit="1"/>
    </xf>
    <xf numFmtId="38" fontId="0" fillId="0" borderId="22" xfId="1" applyFont="1" applyBorder="1" applyAlignment="1">
      <alignment vertical="center" shrinkToFit="1"/>
    </xf>
    <xf numFmtId="38" fontId="0" fillId="0" borderId="23" xfId="1" applyFont="1" applyBorder="1" applyAlignment="1">
      <alignment vertical="center" shrinkToFit="1"/>
    </xf>
    <xf numFmtId="38" fontId="0" fillId="0" borderId="24" xfId="1" applyFont="1" applyBorder="1" applyAlignment="1">
      <alignment vertical="center" shrinkToFit="1"/>
    </xf>
    <xf numFmtId="38" fontId="0" fillId="0" borderId="27" xfId="1" applyFont="1" applyBorder="1" applyAlignment="1">
      <alignment vertical="center" shrinkToFit="1"/>
    </xf>
    <xf numFmtId="38" fontId="0" fillId="0" borderId="28" xfId="1" applyFont="1" applyBorder="1" applyAlignment="1">
      <alignment vertical="center" shrinkToFit="1"/>
    </xf>
    <xf numFmtId="38" fontId="0" fillId="0" borderId="29" xfId="1" applyFont="1" applyBorder="1" applyAlignment="1">
      <alignment vertical="center" shrinkToFit="1"/>
    </xf>
    <xf numFmtId="38" fontId="0" fillId="0" borderId="30" xfId="1" applyFont="1" applyBorder="1" applyAlignment="1">
      <alignment vertical="center" shrinkToFit="1"/>
    </xf>
    <xf numFmtId="38" fontId="0" fillId="0" borderId="33" xfId="1" applyFont="1" applyBorder="1" applyAlignment="1">
      <alignment vertical="center" shrinkToFit="1"/>
    </xf>
    <xf numFmtId="38" fontId="0" fillId="0" borderId="34" xfId="1" applyFont="1" applyBorder="1" applyAlignment="1">
      <alignment vertical="center" shrinkToFit="1"/>
    </xf>
    <xf numFmtId="38" fontId="0" fillId="0" borderId="35" xfId="1" applyFont="1" applyBorder="1" applyAlignment="1">
      <alignment vertical="center" shrinkToFit="1"/>
    </xf>
    <xf numFmtId="38" fontId="0" fillId="0" borderId="36" xfId="1" applyFont="1" applyBorder="1" applyAlignment="1">
      <alignment vertical="center" shrinkToFit="1"/>
    </xf>
    <xf numFmtId="38" fontId="0" fillId="2" borderId="16" xfId="1" applyFont="1" applyFill="1" applyBorder="1" applyAlignment="1">
      <alignment vertical="center" shrinkToFit="1"/>
    </xf>
    <xf numFmtId="38" fontId="0" fillId="2" borderId="17" xfId="1" applyFont="1" applyFill="1" applyBorder="1" applyAlignment="1">
      <alignment vertical="center" shrinkToFit="1"/>
    </xf>
    <xf numFmtId="38" fontId="0" fillId="2" borderId="18" xfId="1" applyFont="1" applyFill="1" applyBorder="1" applyAlignment="1">
      <alignment vertical="center" shrinkToFit="1"/>
    </xf>
    <xf numFmtId="38" fontId="0" fillId="2" borderId="6" xfId="1" applyFont="1" applyFill="1" applyBorder="1" applyAlignment="1">
      <alignment vertical="center" shrinkToFit="1"/>
    </xf>
    <xf numFmtId="38" fontId="0" fillId="0" borderId="26" xfId="1" applyFont="1" applyBorder="1" applyAlignment="1">
      <alignment vertical="center"/>
    </xf>
    <xf numFmtId="38" fontId="0" fillId="0" borderId="32" xfId="1" applyFont="1" applyBorder="1" applyAlignment="1">
      <alignment vertical="center"/>
    </xf>
    <xf numFmtId="38" fontId="0" fillId="0" borderId="37" xfId="1" applyFont="1" applyBorder="1" applyAlignment="1">
      <alignment vertical="center"/>
    </xf>
    <xf numFmtId="38" fontId="0" fillId="0" borderId="38" xfId="1" applyFont="1" applyBorder="1" applyAlignment="1">
      <alignment vertical="center"/>
    </xf>
    <xf numFmtId="176" fontId="0" fillId="0" borderId="38" xfId="1" applyNumberFormat="1" applyFont="1" applyBorder="1" applyAlignment="1">
      <alignment vertical="center"/>
    </xf>
    <xf numFmtId="177" fontId="0" fillId="0" borderId="39" xfId="1" applyNumberFormat="1" applyFont="1" applyBorder="1" applyAlignment="1">
      <alignment vertical="center"/>
    </xf>
    <xf numFmtId="177" fontId="0" fillId="0" borderId="40" xfId="1" applyNumberFormat="1" applyFont="1" applyBorder="1" applyAlignment="1">
      <alignment vertical="center"/>
    </xf>
    <xf numFmtId="177" fontId="0" fillId="0" borderId="41" xfId="1" applyNumberFormat="1" applyFont="1" applyBorder="1" applyAlignment="1">
      <alignment vertical="center"/>
    </xf>
    <xf numFmtId="177" fontId="0" fillId="0" borderId="42" xfId="1" applyNumberFormat="1" applyFont="1" applyBorder="1" applyAlignment="1">
      <alignment vertical="center"/>
    </xf>
    <xf numFmtId="38" fontId="0" fillId="0" borderId="43" xfId="1" applyFont="1" applyBorder="1" applyAlignment="1">
      <alignment vertical="center"/>
    </xf>
    <xf numFmtId="178" fontId="0" fillId="0" borderId="44" xfId="1" applyNumberFormat="1" applyFont="1" applyBorder="1" applyAlignment="1">
      <alignment horizontal="left" vertical="center"/>
    </xf>
    <xf numFmtId="176" fontId="0" fillId="0" borderId="44" xfId="1" applyNumberFormat="1" applyFont="1" applyBorder="1" applyAlignment="1">
      <alignment vertical="center"/>
    </xf>
    <xf numFmtId="177" fontId="0" fillId="0" borderId="45" xfId="1" applyNumberFormat="1" applyFont="1" applyBorder="1" applyAlignment="1">
      <alignment vertical="center"/>
    </xf>
    <xf numFmtId="177" fontId="0" fillId="0" borderId="46" xfId="1" applyNumberFormat="1" applyFont="1" applyBorder="1" applyAlignment="1">
      <alignment vertical="center"/>
    </xf>
    <xf numFmtId="177" fontId="0" fillId="0" borderId="47" xfId="1" applyNumberFormat="1" applyFont="1" applyBorder="1" applyAlignment="1">
      <alignment vertical="center"/>
    </xf>
    <xf numFmtId="177" fontId="0" fillId="0" borderId="48" xfId="1" applyNumberFormat="1" applyFont="1" applyBorder="1" applyAlignment="1">
      <alignment vertical="center"/>
    </xf>
    <xf numFmtId="38" fontId="0" fillId="0" borderId="44" xfId="1" applyFont="1" applyBorder="1" applyAlignment="1">
      <alignment vertical="center"/>
    </xf>
    <xf numFmtId="38" fontId="0" fillId="2" borderId="10" xfId="1" applyFont="1" applyFill="1" applyBorder="1" applyAlignment="1">
      <alignment vertical="center"/>
    </xf>
    <xf numFmtId="38" fontId="0" fillId="2" borderId="11" xfId="1" applyFont="1" applyFill="1" applyBorder="1" applyAlignment="1">
      <alignment vertical="center"/>
    </xf>
    <xf numFmtId="38" fontId="0" fillId="2" borderId="12" xfId="1" applyFont="1" applyFill="1" applyBorder="1" applyAlignment="1">
      <alignment vertical="center"/>
    </xf>
    <xf numFmtId="38" fontId="0" fillId="2" borderId="9" xfId="1" applyFont="1" applyFill="1" applyBorder="1" applyAlignment="1">
      <alignment vertical="center"/>
    </xf>
    <xf numFmtId="176" fontId="0" fillId="0" borderId="26" xfId="1" applyNumberFormat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0F322-EB12-448A-AE90-784C0C74980E}">
  <sheetPr>
    <pageSetUpPr fitToPage="1"/>
  </sheetPr>
  <dimension ref="B1:Q52"/>
  <sheetViews>
    <sheetView showGridLines="0" tabSelected="1" zoomScale="70" zoomScaleNormal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2" sqref="A2"/>
    </sheetView>
  </sheetViews>
  <sheetFormatPr defaultColWidth="9" defaultRowHeight="18" outlineLevelRow="1" outlineLevelCol="1"/>
  <cols>
    <col min="1" max="1" width="1.59765625" style="1" customWidth="1"/>
    <col min="2" max="2" width="11.09765625" style="1" customWidth="1"/>
    <col min="3" max="3" width="23.09765625" style="1" bestFit="1" customWidth="1"/>
    <col min="4" max="4" width="12.8984375" style="4" customWidth="1" outlineLevel="1"/>
    <col min="5" max="17" width="15" style="1" customWidth="1"/>
    <col min="18" max="16384" width="9" style="1"/>
  </cols>
  <sheetData>
    <row r="1" spans="2:17" ht="6" customHeight="1"/>
    <row r="2" spans="2:17">
      <c r="Q2" s="2" t="s">
        <v>10</v>
      </c>
    </row>
    <row r="3" spans="2:17" s="3" customFormat="1">
      <c r="B3" s="12"/>
      <c r="C3" s="13"/>
      <c r="D3" s="14"/>
      <c r="E3" s="15" t="s">
        <v>52</v>
      </c>
      <c r="F3" s="16" t="s">
        <v>53</v>
      </c>
      <c r="G3" s="16" t="s">
        <v>54</v>
      </c>
      <c r="H3" s="16" t="s">
        <v>55</v>
      </c>
      <c r="I3" s="16" t="s">
        <v>56</v>
      </c>
      <c r="J3" s="16" t="s">
        <v>57</v>
      </c>
      <c r="K3" s="16" t="s">
        <v>58</v>
      </c>
      <c r="L3" s="16" t="s">
        <v>59</v>
      </c>
      <c r="M3" s="16" t="s">
        <v>60</v>
      </c>
      <c r="N3" s="16" t="s">
        <v>61</v>
      </c>
      <c r="O3" s="16" t="s">
        <v>64</v>
      </c>
      <c r="P3" s="17" t="s">
        <v>62</v>
      </c>
      <c r="Q3" s="18" t="s">
        <v>8</v>
      </c>
    </row>
    <row r="4" spans="2:17">
      <c r="B4" s="19" t="s">
        <v>9</v>
      </c>
      <c r="C4" s="36" t="s">
        <v>63</v>
      </c>
      <c r="D4" s="49">
        <v>50000</v>
      </c>
      <c r="E4" s="50">
        <v>1</v>
      </c>
      <c r="F4" s="51">
        <v>2</v>
      </c>
      <c r="G4" s="51">
        <v>3</v>
      </c>
      <c r="H4" s="51">
        <v>4</v>
      </c>
      <c r="I4" s="51">
        <v>5</v>
      </c>
      <c r="J4" s="51">
        <v>6</v>
      </c>
      <c r="K4" s="51">
        <v>7</v>
      </c>
      <c r="L4" s="51">
        <v>8</v>
      </c>
      <c r="M4" s="51">
        <v>9</v>
      </c>
      <c r="N4" s="51">
        <v>10</v>
      </c>
      <c r="O4" s="51">
        <v>11</v>
      </c>
      <c r="P4" s="52">
        <v>12</v>
      </c>
      <c r="Q4" s="53">
        <f>P4</f>
        <v>12</v>
      </c>
    </row>
    <row r="5" spans="2:17">
      <c r="B5" s="20"/>
      <c r="C5" s="37" t="s">
        <v>45</v>
      </c>
      <c r="D5" s="54"/>
      <c r="E5" s="55">
        <f>$D$4*E4</f>
        <v>50000</v>
      </c>
      <c r="F5" s="56">
        <f t="shared" ref="F5:P5" si="0">$D$4*F4</f>
        <v>100000</v>
      </c>
      <c r="G5" s="56">
        <f t="shared" si="0"/>
        <v>150000</v>
      </c>
      <c r="H5" s="56">
        <f t="shared" si="0"/>
        <v>200000</v>
      </c>
      <c r="I5" s="56">
        <f t="shared" si="0"/>
        <v>250000</v>
      </c>
      <c r="J5" s="56">
        <f t="shared" si="0"/>
        <v>300000</v>
      </c>
      <c r="K5" s="56">
        <f t="shared" si="0"/>
        <v>350000</v>
      </c>
      <c r="L5" s="56">
        <f t="shared" si="0"/>
        <v>400000</v>
      </c>
      <c r="M5" s="56">
        <f t="shared" si="0"/>
        <v>450000</v>
      </c>
      <c r="N5" s="56">
        <f t="shared" si="0"/>
        <v>500000</v>
      </c>
      <c r="O5" s="56">
        <f t="shared" ref="O5" si="1">$D$4*O4</f>
        <v>550000</v>
      </c>
      <c r="P5" s="57">
        <f t="shared" si="0"/>
        <v>600000</v>
      </c>
      <c r="Q5" s="58">
        <f>SUM(E5:P5)</f>
        <v>3900000</v>
      </c>
    </row>
    <row r="6" spans="2:17">
      <c r="B6" s="20"/>
      <c r="C6" s="37" t="s">
        <v>46</v>
      </c>
      <c r="D6" s="54">
        <v>1000</v>
      </c>
      <c r="E6" s="55">
        <v>10</v>
      </c>
      <c r="F6" s="56">
        <v>20</v>
      </c>
      <c r="G6" s="56">
        <v>30</v>
      </c>
      <c r="H6" s="56">
        <v>40</v>
      </c>
      <c r="I6" s="56">
        <v>50</v>
      </c>
      <c r="J6" s="56">
        <v>60</v>
      </c>
      <c r="K6" s="56">
        <v>70</v>
      </c>
      <c r="L6" s="56">
        <v>80</v>
      </c>
      <c r="M6" s="56">
        <v>90</v>
      </c>
      <c r="N6" s="56">
        <v>100</v>
      </c>
      <c r="O6" s="56">
        <v>110</v>
      </c>
      <c r="P6" s="57">
        <v>120</v>
      </c>
      <c r="Q6" s="58">
        <f>P6</f>
        <v>120</v>
      </c>
    </row>
    <row r="7" spans="2:17">
      <c r="B7" s="20"/>
      <c r="C7" s="43" t="s">
        <v>44</v>
      </c>
      <c r="D7" s="59"/>
      <c r="E7" s="60">
        <f>$D$6*E6</f>
        <v>10000</v>
      </c>
      <c r="F7" s="61">
        <f t="shared" ref="F7:P7" si="2">$D$6*F6</f>
        <v>20000</v>
      </c>
      <c r="G7" s="61">
        <f t="shared" si="2"/>
        <v>30000</v>
      </c>
      <c r="H7" s="61">
        <f t="shared" si="2"/>
        <v>40000</v>
      </c>
      <c r="I7" s="61">
        <f t="shared" si="2"/>
        <v>50000</v>
      </c>
      <c r="J7" s="61">
        <f t="shared" si="2"/>
        <v>60000</v>
      </c>
      <c r="K7" s="61">
        <f t="shared" si="2"/>
        <v>70000</v>
      </c>
      <c r="L7" s="61">
        <f t="shared" si="2"/>
        <v>80000</v>
      </c>
      <c r="M7" s="61">
        <f t="shared" si="2"/>
        <v>90000</v>
      </c>
      <c r="N7" s="61">
        <f t="shared" si="2"/>
        <v>100000</v>
      </c>
      <c r="O7" s="61">
        <f t="shared" ref="O7" si="3">$D$6*O6</f>
        <v>110000</v>
      </c>
      <c r="P7" s="62">
        <f t="shared" si="2"/>
        <v>120000</v>
      </c>
      <c r="Q7" s="63">
        <f t="shared" ref="Q7:Q14" si="4">SUM(E7:P7)</f>
        <v>780000</v>
      </c>
    </row>
    <row r="8" spans="2:17">
      <c r="B8" s="21"/>
      <c r="C8" s="23" t="s">
        <v>12</v>
      </c>
      <c r="D8" s="64"/>
      <c r="E8" s="65">
        <f>E5+E7</f>
        <v>60000</v>
      </c>
      <c r="F8" s="66">
        <f t="shared" ref="F8:P8" si="5">F5+F7</f>
        <v>120000</v>
      </c>
      <c r="G8" s="66">
        <f t="shared" si="5"/>
        <v>180000</v>
      </c>
      <c r="H8" s="66">
        <f t="shared" si="5"/>
        <v>240000</v>
      </c>
      <c r="I8" s="66">
        <f t="shared" si="5"/>
        <v>300000</v>
      </c>
      <c r="J8" s="66">
        <f t="shared" si="5"/>
        <v>360000</v>
      </c>
      <c r="K8" s="66">
        <f t="shared" si="5"/>
        <v>420000</v>
      </c>
      <c r="L8" s="66">
        <f t="shared" si="5"/>
        <v>480000</v>
      </c>
      <c r="M8" s="66">
        <f t="shared" si="5"/>
        <v>540000</v>
      </c>
      <c r="N8" s="66">
        <f t="shared" si="5"/>
        <v>600000</v>
      </c>
      <c r="O8" s="66">
        <f t="shared" ref="O8" si="6">O5+O7</f>
        <v>660000</v>
      </c>
      <c r="P8" s="67">
        <f t="shared" si="5"/>
        <v>720000</v>
      </c>
      <c r="Q8" s="68">
        <f t="shared" si="4"/>
        <v>4680000</v>
      </c>
    </row>
    <row r="9" spans="2:17">
      <c r="B9" s="19" t="s">
        <v>11</v>
      </c>
      <c r="C9" s="36" t="s">
        <v>49</v>
      </c>
      <c r="D9" s="49"/>
      <c r="E9" s="50">
        <f>$D$10*E10+$D$11*E11</f>
        <v>22000</v>
      </c>
      <c r="F9" s="51">
        <f t="shared" ref="F9:P9" si="7">$D$10*F10+$D$11*F11</f>
        <v>44000</v>
      </c>
      <c r="G9" s="51">
        <f t="shared" si="7"/>
        <v>66000</v>
      </c>
      <c r="H9" s="51">
        <f t="shared" si="7"/>
        <v>88000</v>
      </c>
      <c r="I9" s="51">
        <f t="shared" si="7"/>
        <v>110000</v>
      </c>
      <c r="J9" s="51">
        <f t="shared" si="7"/>
        <v>132000</v>
      </c>
      <c r="K9" s="51">
        <f t="shared" si="7"/>
        <v>154000</v>
      </c>
      <c r="L9" s="51">
        <f t="shared" si="7"/>
        <v>176000</v>
      </c>
      <c r="M9" s="51">
        <f t="shared" si="7"/>
        <v>198000</v>
      </c>
      <c r="N9" s="51">
        <f t="shared" si="7"/>
        <v>220000</v>
      </c>
      <c r="O9" s="51">
        <f t="shared" ref="O9" si="8">$D$10*O10+$D$11*O11</f>
        <v>242000</v>
      </c>
      <c r="P9" s="52">
        <f t="shared" si="7"/>
        <v>264000</v>
      </c>
      <c r="Q9" s="53">
        <f t="shared" si="4"/>
        <v>1716000</v>
      </c>
    </row>
    <row r="10" spans="2:17" outlineLevel="1">
      <c r="B10" s="20"/>
      <c r="C10" s="37" t="s">
        <v>47</v>
      </c>
      <c r="D10" s="54">
        <v>20000</v>
      </c>
      <c r="E10" s="55">
        <v>1</v>
      </c>
      <c r="F10" s="56">
        <v>2</v>
      </c>
      <c r="G10" s="56">
        <v>3</v>
      </c>
      <c r="H10" s="56">
        <v>4</v>
      </c>
      <c r="I10" s="56">
        <v>5</v>
      </c>
      <c r="J10" s="56">
        <v>6</v>
      </c>
      <c r="K10" s="56">
        <v>7</v>
      </c>
      <c r="L10" s="56">
        <v>8</v>
      </c>
      <c r="M10" s="56">
        <v>9</v>
      </c>
      <c r="N10" s="56">
        <v>10</v>
      </c>
      <c r="O10" s="56">
        <v>11</v>
      </c>
      <c r="P10" s="57">
        <v>12</v>
      </c>
      <c r="Q10" s="58">
        <f t="shared" si="4"/>
        <v>78</v>
      </c>
    </row>
    <row r="11" spans="2:17" outlineLevel="1">
      <c r="B11" s="20"/>
      <c r="C11" s="37" t="s">
        <v>48</v>
      </c>
      <c r="D11" s="54">
        <v>200</v>
      </c>
      <c r="E11" s="55">
        <v>10</v>
      </c>
      <c r="F11" s="56">
        <v>20</v>
      </c>
      <c r="G11" s="56">
        <v>30</v>
      </c>
      <c r="H11" s="56">
        <v>40</v>
      </c>
      <c r="I11" s="56">
        <v>50</v>
      </c>
      <c r="J11" s="56">
        <v>60</v>
      </c>
      <c r="K11" s="56">
        <v>70</v>
      </c>
      <c r="L11" s="56">
        <v>80</v>
      </c>
      <c r="M11" s="56">
        <v>90</v>
      </c>
      <c r="N11" s="56">
        <v>100</v>
      </c>
      <c r="O11" s="56">
        <v>110</v>
      </c>
      <c r="P11" s="57">
        <v>120</v>
      </c>
      <c r="Q11" s="58">
        <f t="shared" si="4"/>
        <v>780</v>
      </c>
    </row>
    <row r="12" spans="2:17">
      <c r="B12" s="20"/>
      <c r="C12" s="37" t="s">
        <v>13</v>
      </c>
      <c r="D12" s="54">
        <v>3000</v>
      </c>
      <c r="E12" s="55">
        <f t="shared" ref="E12:P12" si="9">$D$12</f>
        <v>3000</v>
      </c>
      <c r="F12" s="56">
        <f t="shared" si="9"/>
        <v>3000</v>
      </c>
      <c r="G12" s="56">
        <f t="shared" si="9"/>
        <v>3000</v>
      </c>
      <c r="H12" s="56">
        <f t="shared" si="9"/>
        <v>3000</v>
      </c>
      <c r="I12" s="56">
        <f t="shared" si="9"/>
        <v>3000</v>
      </c>
      <c r="J12" s="56">
        <f t="shared" si="9"/>
        <v>3000</v>
      </c>
      <c r="K12" s="56">
        <f t="shared" si="9"/>
        <v>3000</v>
      </c>
      <c r="L12" s="56">
        <f t="shared" si="9"/>
        <v>3000</v>
      </c>
      <c r="M12" s="56">
        <f t="shared" si="9"/>
        <v>3000</v>
      </c>
      <c r="N12" s="56">
        <f t="shared" si="9"/>
        <v>3000</v>
      </c>
      <c r="O12" s="56">
        <f t="shared" si="9"/>
        <v>3000</v>
      </c>
      <c r="P12" s="57">
        <f t="shared" si="9"/>
        <v>3000</v>
      </c>
      <c r="Q12" s="58">
        <f t="shared" si="4"/>
        <v>36000</v>
      </c>
    </row>
    <row r="13" spans="2:17">
      <c r="B13" s="20"/>
      <c r="C13" s="43" t="s">
        <v>14</v>
      </c>
      <c r="D13" s="59">
        <v>50000</v>
      </c>
      <c r="E13" s="60">
        <f t="shared" ref="E13:P13" si="10">$D$13</f>
        <v>50000</v>
      </c>
      <c r="F13" s="61">
        <f t="shared" si="10"/>
        <v>50000</v>
      </c>
      <c r="G13" s="61">
        <f t="shared" si="10"/>
        <v>50000</v>
      </c>
      <c r="H13" s="61">
        <f t="shared" si="10"/>
        <v>50000</v>
      </c>
      <c r="I13" s="61">
        <f t="shared" si="10"/>
        <v>50000</v>
      </c>
      <c r="J13" s="61">
        <f t="shared" si="10"/>
        <v>50000</v>
      </c>
      <c r="K13" s="61">
        <f t="shared" si="10"/>
        <v>50000</v>
      </c>
      <c r="L13" s="61">
        <f t="shared" si="10"/>
        <v>50000</v>
      </c>
      <c r="M13" s="61">
        <f t="shared" si="10"/>
        <v>50000</v>
      </c>
      <c r="N13" s="61">
        <f t="shared" si="10"/>
        <v>50000</v>
      </c>
      <c r="O13" s="61">
        <f t="shared" si="10"/>
        <v>50000</v>
      </c>
      <c r="P13" s="62">
        <f t="shared" si="10"/>
        <v>50000</v>
      </c>
      <c r="Q13" s="63">
        <f t="shared" si="4"/>
        <v>600000</v>
      </c>
    </row>
    <row r="14" spans="2:17">
      <c r="B14" s="21"/>
      <c r="C14" s="23" t="s">
        <v>15</v>
      </c>
      <c r="D14" s="64"/>
      <c r="E14" s="65">
        <f t="shared" ref="E14:P14" si="11">SUM(E12:E13)</f>
        <v>53000</v>
      </c>
      <c r="F14" s="66">
        <f t="shared" si="11"/>
        <v>53000</v>
      </c>
      <c r="G14" s="66">
        <f t="shared" si="11"/>
        <v>53000</v>
      </c>
      <c r="H14" s="66">
        <f t="shared" si="11"/>
        <v>53000</v>
      </c>
      <c r="I14" s="66">
        <f t="shared" si="11"/>
        <v>53000</v>
      </c>
      <c r="J14" s="66">
        <f t="shared" si="11"/>
        <v>53000</v>
      </c>
      <c r="K14" s="66">
        <f t="shared" si="11"/>
        <v>53000</v>
      </c>
      <c r="L14" s="66">
        <f t="shared" si="11"/>
        <v>53000</v>
      </c>
      <c r="M14" s="66">
        <f t="shared" si="11"/>
        <v>53000</v>
      </c>
      <c r="N14" s="66">
        <f t="shared" si="11"/>
        <v>53000</v>
      </c>
      <c r="O14" s="66">
        <f t="shared" ref="O14" si="12">SUM(O12:O13)</f>
        <v>53000</v>
      </c>
      <c r="P14" s="67">
        <f t="shared" si="11"/>
        <v>53000</v>
      </c>
      <c r="Q14" s="68">
        <f t="shared" si="4"/>
        <v>636000</v>
      </c>
    </row>
    <row r="15" spans="2:17">
      <c r="B15" s="22" t="s">
        <v>16</v>
      </c>
      <c r="C15" s="25"/>
      <c r="D15" s="69"/>
      <c r="E15" s="70">
        <f>E8-E14</f>
        <v>7000</v>
      </c>
      <c r="F15" s="71">
        <f t="shared" ref="F15:P15" si="13">F8-F14</f>
        <v>67000</v>
      </c>
      <c r="G15" s="71">
        <f t="shared" si="13"/>
        <v>127000</v>
      </c>
      <c r="H15" s="71">
        <f t="shared" si="13"/>
        <v>187000</v>
      </c>
      <c r="I15" s="71">
        <f t="shared" si="13"/>
        <v>247000</v>
      </c>
      <c r="J15" s="71">
        <f t="shared" si="13"/>
        <v>307000</v>
      </c>
      <c r="K15" s="71">
        <f t="shared" si="13"/>
        <v>367000</v>
      </c>
      <c r="L15" s="71">
        <f t="shared" si="13"/>
        <v>427000</v>
      </c>
      <c r="M15" s="71">
        <f t="shared" si="13"/>
        <v>487000</v>
      </c>
      <c r="N15" s="71">
        <f t="shared" si="13"/>
        <v>547000</v>
      </c>
      <c r="O15" s="71">
        <f t="shared" ref="O15" si="14">O8-O14</f>
        <v>607000</v>
      </c>
      <c r="P15" s="72">
        <f t="shared" si="13"/>
        <v>667000</v>
      </c>
      <c r="Q15" s="73">
        <f>Q8-Q14</f>
        <v>4044000</v>
      </c>
    </row>
    <row r="16" spans="2:17">
      <c r="B16" s="19" t="s">
        <v>17</v>
      </c>
      <c r="C16" s="36" t="s">
        <v>0</v>
      </c>
      <c r="D16" s="49"/>
      <c r="E16" s="50">
        <f>E38</f>
        <v>345000</v>
      </c>
      <c r="F16" s="51">
        <f t="shared" ref="F16:P16" si="15">F38</f>
        <v>345000</v>
      </c>
      <c r="G16" s="51">
        <f t="shared" si="15"/>
        <v>345000</v>
      </c>
      <c r="H16" s="51">
        <f t="shared" si="15"/>
        <v>345000</v>
      </c>
      <c r="I16" s="51">
        <f t="shared" si="15"/>
        <v>345000</v>
      </c>
      <c r="J16" s="51">
        <f t="shared" si="15"/>
        <v>345000</v>
      </c>
      <c r="K16" s="51">
        <f t="shared" si="15"/>
        <v>345000</v>
      </c>
      <c r="L16" s="51">
        <f t="shared" si="15"/>
        <v>920000</v>
      </c>
      <c r="M16" s="51">
        <f t="shared" si="15"/>
        <v>920000</v>
      </c>
      <c r="N16" s="51">
        <f t="shared" si="15"/>
        <v>920000</v>
      </c>
      <c r="O16" s="51">
        <f t="shared" ref="O16" si="16">O38</f>
        <v>920000</v>
      </c>
      <c r="P16" s="52">
        <f t="shared" si="15"/>
        <v>920000</v>
      </c>
      <c r="Q16" s="53">
        <f t="shared" ref="Q16:Q29" si="17">SUM(E16:P16)</f>
        <v>7015000</v>
      </c>
    </row>
    <row r="17" spans="2:17">
      <c r="B17" s="20"/>
      <c r="C17" s="37" t="s">
        <v>18</v>
      </c>
      <c r="D17" s="54"/>
      <c r="E17" s="55">
        <f>SUM(E18:E19)</f>
        <v>80000</v>
      </c>
      <c r="F17" s="56">
        <f t="shared" ref="F17:P17" si="18">SUM(F18:F19)</f>
        <v>80000</v>
      </c>
      <c r="G17" s="56">
        <f t="shared" si="18"/>
        <v>80000</v>
      </c>
      <c r="H17" s="56">
        <f t="shared" si="18"/>
        <v>80000</v>
      </c>
      <c r="I17" s="56">
        <f t="shared" si="18"/>
        <v>80000</v>
      </c>
      <c r="J17" s="56">
        <f t="shared" si="18"/>
        <v>80000</v>
      </c>
      <c r="K17" s="56">
        <f t="shared" si="18"/>
        <v>80000</v>
      </c>
      <c r="L17" s="56">
        <f t="shared" si="18"/>
        <v>80000</v>
      </c>
      <c r="M17" s="56">
        <f t="shared" si="18"/>
        <v>80000</v>
      </c>
      <c r="N17" s="56">
        <f t="shared" si="18"/>
        <v>80000</v>
      </c>
      <c r="O17" s="56">
        <f t="shared" ref="O17" si="19">SUM(O18:O19)</f>
        <v>80000</v>
      </c>
      <c r="P17" s="57">
        <f t="shared" si="18"/>
        <v>80000</v>
      </c>
      <c r="Q17" s="58">
        <f t="shared" si="17"/>
        <v>960000</v>
      </c>
    </row>
    <row r="18" spans="2:17" outlineLevel="1">
      <c r="B18" s="20"/>
      <c r="C18" s="37" t="s">
        <v>19</v>
      </c>
      <c r="D18" s="54">
        <v>50000</v>
      </c>
      <c r="E18" s="55">
        <f t="shared" ref="E18:P18" si="20">$D$18</f>
        <v>50000</v>
      </c>
      <c r="F18" s="56">
        <f t="shared" si="20"/>
        <v>50000</v>
      </c>
      <c r="G18" s="56">
        <f t="shared" si="20"/>
        <v>50000</v>
      </c>
      <c r="H18" s="56">
        <f t="shared" si="20"/>
        <v>50000</v>
      </c>
      <c r="I18" s="56">
        <f t="shared" si="20"/>
        <v>50000</v>
      </c>
      <c r="J18" s="56">
        <f t="shared" si="20"/>
        <v>50000</v>
      </c>
      <c r="K18" s="56">
        <f t="shared" si="20"/>
        <v>50000</v>
      </c>
      <c r="L18" s="56">
        <f t="shared" si="20"/>
        <v>50000</v>
      </c>
      <c r="M18" s="56">
        <f t="shared" si="20"/>
        <v>50000</v>
      </c>
      <c r="N18" s="56">
        <f t="shared" si="20"/>
        <v>50000</v>
      </c>
      <c r="O18" s="56">
        <f t="shared" si="20"/>
        <v>50000</v>
      </c>
      <c r="P18" s="57">
        <f t="shared" si="20"/>
        <v>50000</v>
      </c>
      <c r="Q18" s="58">
        <f t="shared" si="17"/>
        <v>600000</v>
      </c>
    </row>
    <row r="19" spans="2:17" outlineLevel="1">
      <c r="B19" s="20"/>
      <c r="C19" s="37" t="s">
        <v>20</v>
      </c>
      <c r="D19" s="54">
        <v>30000</v>
      </c>
      <c r="E19" s="55">
        <f t="shared" ref="E19:P19" si="21">$D$19</f>
        <v>30000</v>
      </c>
      <c r="F19" s="56">
        <f t="shared" si="21"/>
        <v>30000</v>
      </c>
      <c r="G19" s="56">
        <f t="shared" si="21"/>
        <v>30000</v>
      </c>
      <c r="H19" s="56">
        <f t="shared" si="21"/>
        <v>30000</v>
      </c>
      <c r="I19" s="56">
        <f t="shared" si="21"/>
        <v>30000</v>
      </c>
      <c r="J19" s="56">
        <f t="shared" si="21"/>
        <v>30000</v>
      </c>
      <c r="K19" s="56">
        <f t="shared" si="21"/>
        <v>30000</v>
      </c>
      <c r="L19" s="56">
        <f t="shared" si="21"/>
        <v>30000</v>
      </c>
      <c r="M19" s="56">
        <f t="shared" si="21"/>
        <v>30000</v>
      </c>
      <c r="N19" s="56">
        <f t="shared" si="21"/>
        <v>30000</v>
      </c>
      <c r="O19" s="56">
        <f t="shared" si="21"/>
        <v>30000</v>
      </c>
      <c r="P19" s="57">
        <f t="shared" si="21"/>
        <v>30000</v>
      </c>
      <c r="Q19" s="58">
        <f t="shared" si="17"/>
        <v>360000</v>
      </c>
    </row>
    <row r="20" spans="2:17">
      <c r="B20" s="20"/>
      <c r="C20" s="37" t="s">
        <v>21</v>
      </c>
      <c r="D20" s="54">
        <v>150000</v>
      </c>
      <c r="E20" s="55">
        <f t="shared" ref="E20:P20" si="22">$D$20</f>
        <v>150000</v>
      </c>
      <c r="F20" s="56">
        <f t="shared" si="22"/>
        <v>150000</v>
      </c>
      <c r="G20" s="56">
        <f t="shared" si="22"/>
        <v>150000</v>
      </c>
      <c r="H20" s="56">
        <f t="shared" si="22"/>
        <v>150000</v>
      </c>
      <c r="I20" s="56">
        <f t="shared" si="22"/>
        <v>150000</v>
      </c>
      <c r="J20" s="56">
        <f t="shared" si="22"/>
        <v>150000</v>
      </c>
      <c r="K20" s="56">
        <f t="shared" si="22"/>
        <v>150000</v>
      </c>
      <c r="L20" s="56">
        <f t="shared" si="22"/>
        <v>150000</v>
      </c>
      <c r="M20" s="56">
        <f t="shared" si="22"/>
        <v>150000</v>
      </c>
      <c r="N20" s="56">
        <f t="shared" si="22"/>
        <v>150000</v>
      </c>
      <c r="O20" s="56">
        <f t="shared" si="22"/>
        <v>150000</v>
      </c>
      <c r="P20" s="57">
        <f t="shared" si="22"/>
        <v>150000</v>
      </c>
      <c r="Q20" s="58">
        <f t="shared" si="17"/>
        <v>1800000</v>
      </c>
    </row>
    <row r="21" spans="2:17">
      <c r="B21" s="20"/>
      <c r="C21" s="37" t="s">
        <v>22</v>
      </c>
      <c r="D21" s="54">
        <v>2000</v>
      </c>
      <c r="E21" s="55">
        <f t="shared" ref="E21:P21" si="23">$D$21</f>
        <v>2000</v>
      </c>
      <c r="F21" s="56">
        <f t="shared" si="23"/>
        <v>2000</v>
      </c>
      <c r="G21" s="56">
        <f t="shared" si="23"/>
        <v>2000</v>
      </c>
      <c r="H21" s="56">
        <f t="shared" si="23"/>
        <v>2000</v>
      </c>
      <c r="I21" s="56">
        <f t="shared" si="23"/>
        <v>2000</v>
      </c>
      <c r="J21" s="56">
        <f t="shared" si="23"/>
        <v>2000</v>
      </c>
      <c r="K21" s="56">
        <f t="shared" si="23"/>
        <v>2000</v>
      </c>
      <c r="L21" s="56">
        <f t="shared" si="23"/>
        <v>2000</v>
      </c>
      <c r="M21" s="56">
        <f t="shared" si="23"/>
        <v>2000</v>
      </c>
      <c r="N21" s="56">
        <f t="shared" si="23"/>
        <v>2000</v>
      </c>
      <c r="O21" s="56">
        <f t="shared" si="23"/>
        <v>2000</v>
      </c>
      <c r="P21" s="57">
        <f t="shared" si="23"/>
        <v>2000</v>
      </c>
      <c r="Q21" s="58">
        <f t="shared" si="17"/>
        <v>24000</v>
      </c>
    </row>
    <row r="22" spans="2:17">
      <c r="B22" s="20"/>
      <c r="C22" s="37" t="s">
        <v>27</v>
      </c>
      <c r="D22" s="54">
        <v>8000000</v>
      </c>
      <c r="E22" s="55">
        <f t="shared" ref="E22:P22" si="24">$D$22/60</f>
        <v>133333.33333333334</v>
      </c>
      <c r="F22" s="56">
        <f t="shared" si="24"/>
        <v>133333.33333333334</v>
      </c>
      <c r="G22" s="56">
        <f t="shared" si="24"/>
        <v>133333.33333333334</v>
      </c>
      <c r="H22" s="56">
        <f t="shared" si="24"/>
        <v>133333.33333333334</v>
      </c>
      <c r="I22" s="56">
        <f t="shared" si="24"/>
        <v>133333.33333333334</v>
      </c>
      <c r="J22" s="56">
        <f t="shared" si="24"/>
        <v>133333.33333333334</v>
      </c>
      <c r="K22" s="56">
        <f t="shared" si="24"/>
        <v>133333.33333333334</v>
      </c>
      <c r="L22" s="56">
        <f t="shared" si="24"/>
        <v>133333.33333333334</v>
      </c>
      <c r="M22" s="56">
        <f t="shared" si="24"/>
        <v>133333.33333333334</v>
      </c>
      <c r="N22" s="56">
        <f t="shared" si="24"/>
        <v>133333.33333333334</v>
      </c>
      <c r="O22" s="56">
        <f t="shared" si="24"/>
        <v>133333.33333333334</v>
      </c>
      <c r="P22" s="57">
        <f t="shared" si="24"/>
        <v>133333.33333333334</v>
      </c>
      <c r="Q22" s="58">
        <f t="shared" si="17"/>
        <v>1599999.9999999998</v>
      </c>
    </row>
    <row r="23" spans="2:17">
      <c r="B23" s="20"/>
      <c r="C23" s="37" t="s">
        <v>26</v>
      </c>
      <c r="D23" s="113">
        <v>10000</v>
      </c>
      <c r="E23" s="55">
        <f>$D$23</f>
        <v>10000</v>
      </c>
      <c r="F23" s="56">
        <f t="shared" ref="F23:P23" si="25">$D$23</f>
        <v>10000</v>
      </c>
      <c r="G23" s="56">
        <f t="shared" si="25"/>
        <v>10000</v>
      </c>
      <c r="H23" s="56">
        <f t="shared" si="25"/>
        <v>10000</v>
      </c>
      <c r="I23" s="56">
        <f t="shared" si="25"/>
        <v>10000</v>
      </c>
      <c r="J23" s="56">
        <f t="shared" si="25"/>
        <v>10000</v>
      </c>
      <c r="K23" s="56">
        <f t="shared" si="25"/>
        <v>10000</v>
      </c>
      <c r="L23" s="56">
        <f t="shared" si="25"/>
        <v>10000</v>
      </c>
      <c r="M23" s="56">
        <f t="shared" si="25"/>
        <v>10000</v>
      </c>
      <c r="N23" s="56">
        <f t="shared" si="25"/>
        <v>10000</v>
      </c>
      <c r="O23" s="56">
        <f t="shared" si="25"/>
        <v>10000</v>
      </c>
      <c r="P23" s="57">
        <f t="shared" si="25"/>
        <v>10000</v>
      </c>
      <c r="Q23" s="58">
        <f t="shared" si="17"/>
        <v>120000</v>
      </c>
    </row>
    <row r="24" spans="2:17">
      <c r="B24" s="20"/>
      <c r="C24" s="37" t="s">
        <v>23</v>
      </c>
      <c r="D24" s="54"/>
      <c r="E24" s="55">
        <f>SUM(E25:E27)</f>
        <v>103000</v>
      </c>
      <c r="F24" s="56">
        <f t="shared" ref="F24:P24" si="26">SUM(F25:F27)</f>
        <v>103000</v>
      </c>
      <c r="G24" s="56">
        <f t="shared" si="26"/>
        <v>103000</v>
      </c>
      <c r="H24" s="56">
        <f t="shared" si="26"/>
        <v>103000</v>
      </c>
      <c r="I24" s="56">
        <f t="shared" si="26"/>
        <v>103000</v>
      </c>
      <c r="J24" s="56">
        <f t="shared" si="26"/>
        <v>103000</v>
      </c>
      <c r="K24" s="56">
        <f t="shared" si="26"/>
        <v>103000</v>
      </c>
      <c r="L24" s="56">
        <f t="shared" si="26"/>
        <v>103000</v>
      </c>
      <c r="M24" s="56">
        <f t="shared" si="26"/>
        <v>103000</v>
      </c>
      <c r="N24" s="56">
        <f t="shared" si="26"/>
        <v>103000</v>
      </c>
      <c r="O24" s="56">
        <f t="shared" ref="O24" si="27">SUM(O25:O27)</f>
        <v>103000</v>
      </c>
      <c r="P24" s="57">
        <f t="shared" si="26"/>
        <v>253000</v>
      </c>
      <c r="Q24" s="58">
        <f t="shared" si="17"/>
        <v>1386000</v>
      </c>
    </row>
    <row r="25" spans="2:17" outlineLevel="1">
      <c r="B25" s="20"/>
      <c r="C25" s="37" t="s">
        <v>24</v>
      </c>
      <c r="D25" s="54">
        <v>3000</v>
      </c>
      <c r="E25" s="55">
        <f t="shared" ref="E25:P25" si="28">$D$25</f>
        <v>3000</v>
      </c>
      <c r="F25" s="56">
        <f t="shared" si="28"/>
        <v>3000</v>
      </c>
      <c r="G25" s="56">
        <f t="shared" si="28"/>
        <v>3000</v>
      </c>
      <c r="H25" s="56">
        <f t="shared" si="28"/>
        <v>3000</v>
      </c>
      <c r="I25" s="56">
        <f t="shared" si="28"/>
        <v>3000</v>
      </c>
      <c r="J25" s="56">
        <f t="shared" si="28"/>
        <v>3000</v>
      </c>
      <c r="K25" s="56">
        <f t="shared" si="28"/>
        <v>3000</v>
      </c>
      <c r="L25" s="56">
        <f t="shared" si="28"/>
        <v>3000</v>
      </c>
      <c r="M25" s="56">
        <f t="shared" si="28"/>
        <v>3000</v>
      </c>
      <c r="N25" s="56">
        <f t="shared" si="28"/>
        <v>3000</v>
      </c>
      <c r="O25" s="56">
        <f t="shared" si="28"/>
        <v>3000</v>
      </c>
      <c r="P25" s="57">
        <f t="shared" si="28"/>
        <v>3000</v>
      </c>
      <c r="Q25" s="58">
        <f t="shared" si="17"/>
        <v>36000</v>
      </c>
    </row>
    <row r="26" spans="2:17" outlineLevel="1">
      <c r="B26" s="20"/>
      <c r="C26" s="37" t="s">
        <v>25</v>
      </c>
      <c r="D26" s="54">
        <v>150000</v>
      </c>
      <c r="E26" s="55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7">
        <f>D26</f>
        <v>150000</v>
      </c>
      <c r="Q26" s="58">
        <f t="shared" si="17"/>
        <v>150000</v>
      </c>
    </row>
    <row r="27" spans="2:17" outlineLevel="1">
      <c r="B27" s="20"/>
      <c r="C27" s="43" t="s">
        <v>28</v>
      </c>
      <c r="D27" s="59">
        <v>100000</v>
      </c>
      <c r="E27" s="60">
        <f t="shared" ref="E27:P27" si="29">$D$27</f>
        <v>100000</v>
      </c>
      <c r="F27" s="61">
        <f t="shared" si="29"/>
        <v>100000</v>
      </c>
      <c r="G27" s="61">
        <f t="shared" si="29"/>
        <v>100000</v>
      </c>
      <c r="H27" s="61">
        <f t="shared" si="29"/>
        <v>100000</v>
      </c>
      <c r="I27" s="61">
        <f t="shared" si="29"/>
        <v>100000</v>
      </c>
      <c r="J27" s="61">
        <f t="shared" si="29"/>
        <v>100000</v>
      </c>
      <c r="K27" s="61">
        <f t="shared" si="29"/>
        <v>100000</v>
      </c>
      <c r="L27" s="61">
        <f t="shared" si="29"/>
        <v>100000</v>
      </c>
      <c r="M27" s="61">
        <f t="shared" si="29"/>
        <v>100000</v>
      </c>
      <c r="N27" s="61">
        <f t="shared" si="29"/>
        <v>100000</v>
      </c>
      <c r="O27" s="61">
        <f t="shared" si="29"/>
        <v>100000</v>
      </c>
      <c r="P27" s="62">
        <f t="shared" si="29"/>
        <v>100000</v>
      </c>
      <c r="Q27" s="63">
        <f t="shared" si="17"/>
        <v>1200000</v>
      </c>
    </row>
    <row r="28" spans="2:17">
      <c r="B28" s="21"/>
      <c r="C28" s="13" t="s">
        <v>29</v>
      </c>
      <c r="D28" s="69"/>
      <c r="E28" s="70">
        <f>SUM(E16,,E17,E20:E24)</f>
        <v>823333.33333333337</v>
      </c>
      <c r="F28" s="71">
        <f t="shared" ref="F28:P28" si="30">SUM(F16,,F17,F20:F24)</f>
        <v>823333.33333333337</v>
      </c>
      <c r="G28" s="71">
        <f t="shared" si="30"/>
        <v>823333.33333333337</v>
      </c>
      <c r="H28" s="71">
        <f t="shared" si="30"/>
        <v>823333.33333333337</v>
      </c>
      <c r="I28" s="71">
        <f t="shared" si="30"/>
        <v>823333.33333333337</v>
      </c>
      <c r="J28" s="71">
        <f t="shared" si="30"/>
        <v>823333.33333333337</v>
      </c>
      <c r="K28" s="71">
        <f t="shared" si="30"/>
        <v>823333.33333333337</v>
      </c>
      <c r="L28" s="71">
        <f t="shared" si="30"/>
        <v>1398333.3333333333</v>
      </c>
      <c r="M28" s="71">
        <f t="shared" si="30"/>
        <v>1398333.3333333333</v>
      </c>
      <c r="N28" s="71">
        <f t="shared" si="30"/>
        <v>1398333.3333333333</v>
      </c>
      <c r="O28" s="71">
        <f t="shared" si="30"/>
        <v>1398333.3333333333</v>
      </c>
      <c r="P28" s="72">
        <f t="shared" si="30"/>
        <v>1548333.3333333333</v>
      </c>
      <c r="Q28" s="73">
        <f t="shared" si="17"/>
        <v>12905000.000000002</v>
      </c>
    </row>
    <row r="29" spans="2:17">
      <c r="B29" s="21" t="s">
        <v>30</v>
      </c>
      <c r="C29" s="31"/>
      <c r="D29" s="64"/>
      <c r="E29" s="65">
        <f t="shared" ref="E29:P29" si="31">E15-E28</f>
        <v>-816333.33333333337</v>
      </c>
      <c r="F29" s="66">
        <f t="shared" si="31"/>
        <v>-756333.33333333337</v>
      </c>
      <c r="G29" s="66">
        <f t="shared" si="31"/>
        <v>-696333.33333333337</v>
      </c>
      <c r="H29" s="66">
        <f t="shared" si="31"/>
        <v>-636333.33333333337</v>
      </c>
      <c r="I29" s="66">
        <f t="shared" si="31"/>
        <v>-576333.33333333337</v>
      </c>
      <c r="J29" s="66">
        <f t="shared" si="31"/>
        <v>-516333.33333333337</v>
      </c>
      <c r="K29" s="66">
        <f t="shared" si="31"/>
        <v>-456333.33333333337</v>
      </c>
      <c r="L29" s="66">
        <f t="shared" si="31"/>
        <v>-971333.33333333326</v>
      </c>
      <c r="M29" s="66">
        <f t="shared" si="31"/>
        <v>-911333.33333333326</v>
      </c>
      <c r="N29" s="66">
        <f t="shared" si="31"/>
        <v>-851333.33333333326</v>
      </c>
      <c r="O29" s="66">
        <f t="shared" si="31"/>
        <v>-791333.33333333326</v>
      </c>
      <c r="P29" s="67">
        <f t="shared" si="31"/>
        <v>-881333.33333333326</v>
      </c>
      <c r="Q29" s="68">
        <f t="shared" si="17"/>
        <v>-8861000</v>
      </c>
    </row>
    <row r="30" spans="2:17">
      <c r="D30" s="74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</row>
    <row r="31" spans="2:17">
      <c r="D31" s="74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</row>
    <row r="32" spans="2:17">
      <c r="B32" s="19" t="s">
        <v>0</v>
      </c>
      <c r="C32" s="36" t="s">
        <v>1</v>
      </c>
      <c r="D32" s="49">
        <v>1000000</v>
      </c>
      <c r="E32" s="76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8"/>
      <c r="Q32" s="79">
        <f>P32</f>
        <v>0</v>
      </c>
    </row>
    <row r="33" spans="2:17">
      <c r="B33" s="20" t="s">
        <v>31</v>
      </c>
      <c r="C33" s="37" t="s">
        <v>2</v>
      </c>
      <c r="D33" s="54">
        <v>500000</v>
      </c>
      <c r="E33" s="80"/>
      <c r="F33" s="81"/>
      <c r="G33" s="81"/>
      <c r="H33" s="81"/>
      <c r="I33" s="81"/>
      <c r="J33" s="81"/>
      <c r="K33" s="81"/>
      <c r="L33" s="81">
        <v>1</v>
      </c>
      <c r="M33" s="81">
        <v>1</v>
      </c>
      <c r="N33" s="81">
        <v>1</v>
      </c>
      <c r="O33" s="81">
        <v>1</v>
      </c>
      <c r="P33" s="82">
        <v>1</v>
      </c>
      <c r="Q33" s="83">
        <f>P33</f>
        <v>1</v>
      </c>
    </row>
    <row r="34" spans="2:17">
      <c r="B34" s="20"/>
      <c r="C34" s="37" t="s">
        <v>3</v>
      </c>
      <c r="D34" s="54">
        <v>300000</v>
      </c>
      <c r="E34" s="80">
        <v>1</v>
      </c>
      <c r="F34" s="81">
        <v>1</v>
      </c>
      <c r="G34" s="81">
        <v>1</v>
      </c>
      <c r="H34" s="81">
        <v>1</v>
      </c>
      <c r="I34" s="81">
        <v>1</v>
      </c>
      <c r="J34" s="81">
        <v>1</v>
      </c>
      <c r="K34" s="81">
        <v>1</v>
      </c>
      <c r="L34" s="81">
        <v>1</v>
      </c>
      <c r="M34" s="81">
        <v>1</v>
      </c>
      <c r="N34" s="81">
        <v>1</v>
      </c>
      <c r="O34" s="81">
        <v>1</v>
      </c>
      <c r="P34" s="82">
        <v>1</v>
      </c>
      <c r="Q34" s="83">
        <f>P34</f>
        <v>1</v>
      </c>
    </row>
    <row r="35" spans="2:17">
      <c r="B35" s="20"/>
      <c r="C35" s="43" t="s">
        <v>4</v>
      </c>
      <c r="D35" s="59">
        <v>300000</v>
      </c>
      <c r="E35" s="84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6"/>
      <c r="Q35" s="87">
        <f>P35</f>
        <v>0</v>
      </c>
    </row>
    <row r="36" spans="2:17">
      <c r="B36" s="20"/>
      <c r="C36" s="36" t="s">
        <v>5</v>
      </c>
      <c r="D36" s="49"/>
      <c r="E36" s="76">
        <f t="shared" ref="E36:P36" si="32">($D$32*E32+$D$33*E33)*1.15</f>
        <v>0</v>
      </c>
      <c r="F36" s="77">
        <f t="shared" si="32"/>
        <v>0</v>
      </c>
      <c r="G36" s="77">
        <f t="shared" si="32"/>
        <v>0</v>
      </c>
      <c r="H36" s="77">
        <f t="shared" si="32"/>
        <v>0</v>
      </c>
      <c r="I36" s="77">
        <f t="shared" si="32"/>
        <v>0</v>
      </c>
      <c r="J36" s="77">
        <f t="shared" si="32"/>
        <v>0</v>
      </c>
      <c r="K36" s="77">
        <f t="shared" si="32"/>
        <v>0</v>
      </c>
      <c r="L36" s="77">
        <f t="shared" si="32"/>
        <v>575000</v>
      </c>
      <c r="M36" s="77">
        <f t="shared" si="32"/>
        <v>575000</v>
      </c>
      <c r="N36" s="77">
        <f t="shared" si="32"/>
        <v>575000</v>
      </c>
      <c r="O36" s="77">
        <f t="shared" ref="O36" si="33">($D$32*O32+$D$33*O33)*1.15</f>
        <v>575000</v>
      </c>
      <c r="P36" s="78">
        <f t="shared" si="32"/>
        <v>575000</v>
      </c>
      <c r="Q36" s="79">
        <f>SUM(E36:P36)</f>
        <v>2875000</v>
      </c>
    </row>
    <row r="37" spans="2:17">
      <c r="B37" s="20"/>
      <c r="C37" s="43" t="s">
        <v>6</v>
      </c>
      <c r="D37" s="59"/>
      <c r="E37" s="84">
        <f t="shared" ref="E37:P37" si="34">($D$34*E34+$D$35*E35)*1.15</f>
        <v>345000</v>
      </c>
      <c r="F37" s="85">
        <f t="shared" si="34"/>
        <v>345000</v>
      </c>
      <c r="G37" s="85">
        <f t="shared" si="34"/>
        <v>345000</v>
      </c>
      <c r="H37" s="85">
        <f t="shared" si="34"/>
        <v>345000</v>
      </c>
      <c r="I37" s="85">
        <f t="shared" si="34"/>
        <v>345000</v>
      </c>
      <c r="J37" s="85">
        <f t="shared" si="34"/>
        <v>345000</v>
      </c>
      <c r="K37" s="85">
        <f t="shared" si="34"/>
        <v>345000</v>
      </c>
      <c r="L37" s="85">
        <f t="shared" si="34"/>
        <v>345000</v>
      </c>
      <c r="M37" s="85">
        <f t="shared" si="34"/>
        <v>345000</v>
      </c>
      <c r="N37" s="85">
        <f t="shared" si="34"/>
        <v>345000</v>
      </c>
      <c r="O37" s="85">
        <f t="shared" ref="O37" si="35">($D$34*O34+$D$35*O35)*1.15</f>
        <v>345000</v>
      </c>
      <c r="P37" s="86">
        <f t="shared" si="34"/>
        <v>345000</v>
      </c>
      <c r="Q37" s="87">
        <f>SUM(E37:P37)</f>
        <v>4140000</v>
      </c>
    </row>
    <row r="38" spans="2:17">
      <c r="B38" s="21"/>
      <c r="C38" s="23" t="s">
        <v>7</v>
      </c>
      <c r="D38" s="64"/>
      <c r="E38" s="88">
        <f>SUM(E36:E37)</f>
        <v>345000</v>
      </c>
      <c r="F38" s="89">
        <f t="shared" ref="F38:P38" si="36">SUM(F36:F37)</f>
        <v>345000</v>
      </c>
      <c r="G38" s="89">
        <f t="shared" si="36"/>
        <v>345000</v>
      </c>
      <c r="H38" s="89">
        <f t="shared" si="36"/>
        <v>345000</v>
      </c>
      <c r="I38" s="89">
        <f t="shared" si="36"/>
        <v>345000</v>
      </c>
      <c r="J38" s="89">
        <f t="shared" si="36"/>
        <v>345000</v>
      </c>
      <c r="K38" s="89">
        <f t="shared" si="36"/>
        <v>345000</v>
      </c>
      <c r="L38" s="89">
        <f t="shared" si="36"/>
        <v>920000</v>
      </c>
      <c r="M38" s="89">
        <f t="shared" si="36"/>
        <v>920000</v>
      </c>
      <c r="N38" s="89">
        <f t="shared" si="36"/>
        <v>920000</v>
      </c>
      <c r="O38" s="89">
        <f t="shared" ref="O38" si="37">SUM(O36:O37)</f>
        <v>920000</v>
      </c>
      <c r="P38" s="90">
        <f t="shared" si="36"/>
        <v>920000</v>
      </c>
      <c r="Q38" s="91">
        <f>SUM(Q36:Q37)</f>
        <v>7015000</v>
      </c>
    </row>
    <row r="40" spans="2:17">
      <c r="B40" s="22" t="s">
        <v>32</v>
      </c>
      <c r="C40" s="25"/>
      <c r="D40" s="26"/>
      <c r="E40" s="27">
        <v>1000000</v>
      </c>
      <c r="F40" s="28">
        <f>E47</f>
        <v>2617000</v>
      </c>
      <c r="G40" s="28">
        <f t="shared" ref="G40:O40" si="38">F47</f>
        <v>2294000</v>
      </c>
      <c r="H40" s="28">
        <f t="shared" si="38"/>
        <v>2030999.9999999998</v>
      </c>
      <c r="I40" s="28">
        <f t="shared" si="38"/>
        <v>1827999.9999999998</v>
      </c>
      <c r="J40" s="28">
        <f t="shared" si="38"/>
        <v>1684999.9999999998</v>
      </c>
      <c r="K40" s="28">
        <f t="shared" si="38"/>
        <v>1601999.9999999998</v>
      </c>
      <c r="L40" s="28">
        <f t="shared" si="38"/>
        <v>1578999.9999999998</v>
      </c>
      <c r="M40" s="28">
        <f t="shared" si="38"/>
        <v>1040999.9999999999</v>
      </c>
      <c r="N40" s="28">
        <f t="shared" si="38"/>
        <v>563000</v>
      </c>
      <c r="O40" s="28">
        <f t="shared" si="38"/>
        <v>145000.00000000009</v>
      </c>
      <c r="P40" s="29">
        <f>N47</f>
        <v>145000.00000000009</v>
      </c>
      <c r="Q40" s="30">
        <f>E40</f>
        <v>1000000</v>
      </c>
    </row>
    <row r="41" spans="2:17">
      <c r="B41" s="94" t="s">
        <v>50</v>
      </c>
      <c r="C41" s="95"/>
      <c r="D41" s="96" t="s">
        <v>38</v>
      </c>
      <c r="E41" s="97">
        <v>-8000000</v>
      </c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9"/>
      <c r="Q41" s="100">
        <f>SUM(E41:P41)</f>
        <v>-8000000</v>
      </c>
    </row>
    <row r="42" spans="2:17">
      <c r="B42" s="37" t="s">
        <v>33</v>
      </c>
      <c r="C42" s="92"/>
      <c r="D42" s="38" t="s">
        <v>38</v>
      </c>
      <c r="E42" s="39">
        <f>E29</f>
        <v>-816333.33333333337</v>
      </c>
      <c r="F42" s="40">
        <f t="shared" ref="F42:P42" si="39">F29</f>
        <v>-756333.33333333337</v>
      </c>
      <c r="G42" s="40">
        <f t="shared" si="39"/>
        <v>-696333.33333333337</v>
      </c>
      <c r="H42" s="40">
        <f t="shared" si="39"/>
        <v>-636333.33333333337</v>
      </c>
      <c r="I42" s="40">
        <f t="shared" si="39"/>
        <v>-576333.33333333337</v>
      </c>
      <c r="J42" s="40">
        <f t="shared" si="39"/>
        <v>-516333.33333333337</v>
      </c>
      <c r="K42" s="40">
        <f t="shared" si="39"/>
        <v>-456333.33333333337</v>
      </c>
      <c r="L42" s="40">
        <f t="shared" si="39"/>
        <v>-971333.33333333326</v>
      </c>
      <c r="M42" s="40">
        <f t="shared" si="39"/>
        <v>-911333.33333333326</v>
      </c>
      <c r="N42" s="40">
        <f t="shared" si="39"/>
        <v>-851333.33333333326</v>
      </c>
      <c r="O42" s="40">
        <f t="shared" si="39"/>
        <v>-791333.33333333326</v>
      </c>
      <c r="P42" s="41">
        <f t="shared" si="39"/>
        <v>-881333.33333333326</v>
      </c>
      <c r="Q42" s="42">
        <f t="shared" ref="Q42:Q46" si="40">SUM(E42:P42)</f>
        <v>-8861000</v>
      </c>
    </row>
    <row r="43" spans="2:17">
      <c r="B43" s="37" t="s">
        <v>34</v>
      </c>
      <c r="C43" s="92"/>
      <c r="D43" s="38" t="s">
        <v>39</v>
      </c>
      <c r="E43" s="39">
        <f>E22</f>
        <v>133333.33333333334</v>
      </c>
      <c r="F43" s="40">
        <f t="shared" ref="F43:P43" si="41">F22</f>
        <v>133333.33333333334</v>
      </c>
      <c r="G43" s="40">
        <f t="shared" si="41"/>
        <v>133333.33333333334</v>
      </c>
      <c r="H43" s="40">
        <f t="shared" si="41"/>
        <v>133333.33333333334</v>
      </c>
      <c r="I43" s="40">
        <f t="shared" si="41"/>
        <v>133333.33333333334</v>
      </c>
      <c r="J43" s="40">
        <f t="shared" si="41"/>
        <v>133333.33333333334</v>
      </c>
      <c r="K43" s="40">
        <f t="shared" si="41"/>
        <v>133333.33333333334</v>
      </c>
      <c r="L43" s="40">
        <f t="shared" si="41"/>
        <v>133333.33333333334</v>
      </c>
      <c r="M43" s="40">
        <f t="shared" si="41"/>
        <v>133333.33333333334</v>
      </c>
      <c r="N43" s="40">
        <f t="shared" si="41"/>
        <v>133333.33333333334</v>
      </c>
      <c r="O43" s="40">
        <f t="shared" ref="O43" si="42">O22</f>
        <v>133333.33333333334</v>
      </c>
      <c r="P43" s="41">
        <f t="shared" si="41"/>
        <v>133333.33333333334</v>
      </c>
      <c r="Q43" s="42">
        <f t="shared" si="40"/>
        <v>1599999.9999999998</v>
      </c>
    </row>
    <row r="44" spans="2:17">
      <c r="B44" s="37" t="s">
        <v>35</v>
      </c>
      <c r="C44" s="92"/>
      <c r="D44" s="38" t="s">
        <v>39</v>
      </c>
      <c r="E44" s="39">
        <v>10000000</v>
      </c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1"/>
      <c r="Q44" s="42">
        <f t="shared" si="40"/>
        <v>10000000</v>
      </c>
    </row>
    <row r="45" spans="2:17">
      <c r="B45" s="101" t="s">
        <v>40</v>
      </c>
      <c r="C45" s="108"/>
      <c r="D45" s="103" t="s">
        <v>38</v>
      </c>
      <c r="E45" s="104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6"/>
      <c r="Q45" s="107">
        <f t="shared" si="40"/>
        <v>0</v>
      </c>
    </row>
    <row r="46" spans="2:17">
      <c r="B46" s="101" t="s">
        <v>37</v>
      </c>
      <c r="C46" s="102">
        <v>0.03</v>
      </c>
      <c r="D46" s="103" t="s">
        <v>38</v>
      </c>
      <c r="E46" s="104">
        <f t="shared" ref="E46:G46" si="43">E52*$C$46</f>
        <v>300000</v>
      </c>
      <c r="F46" s="105">
        <f t="shared" si="43"/>
        <v>300000</v>
      </c>
      <c r="G46" s="105">
        <f t="shared" si="43"/>
        <v>300000</v>
      </c>
      <c r="H46" s="105">
        <f>H52*$C$46</f>
        <v>300000</v>
      </c>
      <c r="I46" s="105">
        <f t="shared" ref="I46:P46" si="44">I52*$C$46</f>
        <v>300000</v>
      </c>
      <c r="J46" s="105">
        <f t="shared" si="44"/>
        <v>300000</v>
      </c>
      <c r="K46" s="105">
        <f t="shared" si="44"/>
        <v>300000</v>
      </c>
      <c r="L46" s="105">
        <f t="shared" si="44"/>
        <v>300000</v>
      </c>
      <c r="M46" s="105">
        <f t="shared" si="44"/>
        <v>300000</v>
      </c>
      <c r="N46" s="105">
        <f t="shared" si="44"/>
        <v>300000</v>
      </c>
      <c r="O46" s="105">
        <f t="shared" ref="O46" si="45">O52*$C$46</f>
        <v>300000</v>
      </c>
      <c r="P46" s="106">
        <f t="shared" si="44"/>
        <v>300000</v>
      </c>
      <c r="Q46" s="107">
        <f t="shared" si="40"/>
        <v>3600000</v>
      </c>
    </row>
    <row r="47" spans="2:17">
      <c r="B47" s="22" t="s">
        <v>36</v>
      </c>
      <c r="C47" s="25"/>
      <c r="D47" s="26"/>
      <c r="E47" s="27">
        <f t="shared" ref="E47:P47" si="46">SUM(E40:E46)</f>
        <v>2617000</v>
      </c>
      <c r="F47" s="28">
        <f t="shared" si="46"/>
        <v>2294000</v>
      </c>
      <c r="G47" s="28">
        <f t="shared" si="46"/>
        <v>2030999.9999999998</v>
      </c>
      <c r="H47" s="28">
        <f t="shared" si="46"/>
        <v>1827999.9999999998</v>
      </c>
      <c r="I47" s="28">
        <f t="shared" si="46"/>
        <v>1684999.9999999998</v>
      </c>
      <c r="J47" s="28">
        <f t="shared" si="46"/>
        <v>1601999.9999999998</v>
      </c>
      <c r="K47" s="28">
        <f t="shared" si="46"/>
        <v>1578999.9999999998</v>
      </c>
      <c r="L47" s="28">
        <f t="shared" si="46"/>
        <v>1040999.9999999999</v>
      </c>
      <c r="M47" s="28">
        <f t="shared" si="46"/>
        <v>563000</v>
      </c>
      <c r="N47" s="28">
        <f t="shared" si="46"/>
        <v>145000.00000000009</v>
      </c>
      <c r="O47" s="28">
        <f t="shared" ref="O47" si="47">SUM(O40:O46)</f>
        <v>-212999.99999999977</v>
      </c>
      <c r="P47" s="29">
        <f t="shared" si="46"/>
        <v>-302999.99999999977</v>
      </c>
      <c r="Q47" s="30">
        <f>P47</f>
        <v>-302999.99999999977</v>
      </c>
    </row>
    <row r="49" spans="2:17">
      <c r="B49" s="22" t="s">
        <v>42</v>
      </c>
      <c r="C49" s="25"/>
      <c r="D49" s="26"/>
      <c r="E49" s="109">
        <f t="shared" ref="E49:H49" si="48">D52</f>
        <v>0</v>
      </c>
      <c r="F49" s="110">
        <f t="shared" si="48"/>
        <v>10000000</v>
      </c>
      <c r="G49" s="110">
        <f t="shared" si="48"/>
        <v>10000000</v>
      </c>
      <c r="H49" s="110">
        <f t="shared" si="48"/>
        <v>10000000</v>
      </c>
      <c r="I49" s="110">
        <f>H52</f>
        <v>10000000</v>
      </c>
      <c r="J49" s="110">
        <f t="shared" ref="J49:O49" si="49">I52</f>
        <v>10000000</v>
      </c>
      <c r="K49" s="110">
        <f t="shared" si="49"/>
        <v>10000000</v>
      </c>
      <c r="L49" s="110">
        <f t="shared" si="49"/>
        <v>10000000</v>
      </c>
      <c r="M49" s="110">
        <f t="shared" si="49"/>
        <v>10000000</v>
      </c>
      <c r="N49" s="110">
        <f t="shared" si="49"/>
        <v>10000000</v>
      </c>
      <c r="O49" s="110">
        <f t="shared" si="49"/>
        <v>10000000</v>
      </c>
      <c r="P49" s="111">
        <f>N52</f>
        <v>10000000</v>
      </c>
      <c r="Q49" s="112">
        <f>P49</f>
        <v>10000000</v>
      </c>
    </row>
    <row r="50" spans="2:17">
      <c r="B50" s="5" t="s">
        <v>51</v>
      </c>
      <c r="C50" s="6"/>
      <c r="D50" s="7"/>
      <c r="E50" s="9">
        <f>E44</f>
        <v>10000000</v>
      </c>
      <c r="F50" s="10">
        <f t="shared" ref="F50:P50" si="50">F44</f>
        <v>0</v>
      </c>
      <c r="G50" s="10">
        <f t="shared" si="50"/>
        <v>0</v>
      </c>
      <c r="H50" s="10">
        <f t="shared" si="50"/>
        <v>0</v>
      </c>
      <c r="I50" s="10">
        <f t="shared" si="50"/>
        <v>0</v>
      </c>
      <c r="J50" s="10">
        <f t="shared" si="50"/>
        <v>0</v>
      </c>
      <c r="K50" s="10">
        <f t="shared" si="50"/>
        <v>0</v>
      </c>
      <c r="L50" s="10">
        <f t="shared" si="50"/>
        <v>0</v>
      </c>
      <c r="M50" s="10">
        <f t="shared" si="50"/>
        <v>0</v>
      </c>
      <c r="N50" s="10">
        <f t="shared" si="50"/>
        <v>0</v>
      </c>
      <c r="O50" s="10">
        <f t="shared" ref="O50" si="51">O44</f>
        <v>0</v>
      </c>
      <c r="P50" s="11">
        <f t="shared" si="50"/>
        <v>0</v>
      </c>
      <c r="Q50" s="8">
        <f>SUM(E50:P50)</f>
        <v>10000000</v>
      </c>
    </row>
    <row r="51" spans="2:17">
      <c r="B51" s="43" t="s">
        <v>41</v>
      </c>
      <c r="C51" s="93"/>
      <c r="D51" s="44"/>
      <c r="E51" s="45">
        <f>E45</f>
        <v>0</v>
      </c>
      <c r="F51" s="46">
        <f t="shared" ref="F51:P51" si="52">F45</f>
        <v>0</v>
      </c>
      <c r="G51" s="46">
        <f t="shared" si="52"/>
        <v>0</v>
      </c>
      <c r="H51" s="46">
        <f t="shared" si="52"/>
        <v>0</v>
      </c>
      <c r="I51" s="46">
        <f t="shared" si="52"/>
        <v>0</v>
      </c>
      <c r="J51" s="46">
        <f t="shared" si="52"/>
        <v>0</v>
      </c>
      <c r="K51" s="46">
        <f t="shared" si="52"/>
        <v>0</v>
      </c>
      <c r="L51" s="46">
        <f t="shared" si="52"/>
        <v>0</v>
      </c>
      <c r="M51" s="46">
        <f t="shared" si="52"/>
        <v>0</v>
      </c>
      <c r="N51" s="46">
        <f t="shared" si="52"/>
        <v>0</v>
      </c>
      <c r="O51" s="46">
        <f t="shared" ref="O51" si="53">O45</f>
        <v>0</v>
      </c>
      <c r="P51" s="47">
        <f t="shared" si="52"/>
        <v>0</v>
      </c>
      <c r="Q51" s="48">
        <f>SUM(E51:P51)</f>
        <v>0</v>
      </c>
    </row>
    <row r="52" spans="2:17">
      <c r="B52" s="21" t="s">
        <v>43</v>
      </c>
      <c r="C52" s="31"/>
      <c r="D52" s="24"/>
      <c r="E52" s="32">
        <f>E49+E50-E51</f>
        <v>10000000</v>
      </c>
      <c r="F52" s="33">
        <f t="shared" ref="F52:P52" si="54">F49+F50-F51</f>
        <v>10000000</v>
      </c>
      <c r="G52" s="33">
        <f t="shared" si="54"/>
        <v>10000000</v>
      </c>
      <c r="H52" s="33">
        <f t="shared" si="54"/>
        <v>10000000</v>
      </c>
      <c r="I52" s="33">
        <f t="shared" si="54"/>
        <v>10000000</v>
      </c>
      <c r="J52" s="33">
        <f t="shared" si="54"/>
        <v>10000000</v>
      </c>
      <c r="K52" s="33">
        <f t="shared" si="54"/>
        <v>10000000</v>
      </c>
      <c r="L52" s="33">
        <f t="shared" si="54"/>
        <v>10000000</v>
      </c>
      <c r="M52" s="33">
        <f t="shared" si="54"/>
        <v>10000000</v>
      </c>
      <c r="N52" s="33">
        <f t="shared" si="54"/>
        <v>10000000</v>
      </c>
      <c r="O52" s="33">
        <f t="shared" ref="O52" si="55">O49+O50-O51</f>
        <v>10000000</v>
      </c>
      <c r="P52" s="34">
        <f t="shared" si="54"/>
        <v>10000000</v>
      </c>
      <c r="Q52" s="35">
        <f>P52</f>
        <v>10000000</v>
      </c>
    </row>
  </sheetData>
  <phoneticPr fontId="1"/>
  <pageMargins left="0.25" right="0.25" top="0.75" bottom="0.75" header="0.3" footer="0.3"/>
  <pageSetup paperSize="9" scale="4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損益計画_サンプル</vt:lpstr>
      <vt:lpstr>損益計画_サンプル!Print_Area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小井口尚希</dc:creator>
  <cp:lastModifiedBy>Naoki Koiguchi</cp:lastModifiedBy>
  <cp:lastPrinted>2021-06-14T07:46:11Z</cp:lastPrinted>
  <dcterms:created xsi:type="dcterms:W3CDTF">2015-06-05T18:19:34Z</dcterms:created>
  <dcterms:modified xsi:type="dcterms:W3CDTF">2023-05-18T06:14:33Z</dcterms:modified>
</cp:coreProperties>
</file>